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hodgroupcoil-my.sharepoint.com/personal/peter_hod-group_co_il/Documents/ספר בתכנון פיננסי שלי/"/>
    </mc:Choice>
  </mc:AlternateContent>
  <xr:revisionPtr revIDLastSave="496" documentId="8_{8E395AF7-1CBA-4E3E-9FF9-912E585BA786}" xr6:coauthVersionLast="47" xr6:coauthVersionMax="47" xr10:uidLastSave="{3A22DE8A-F53A-41FE-B127-28DE1E3EE76E}"/>
  <bookViews>
    <workbookView xWindow="5970" yWindow="2205" windowWidth="28800" windowHeight="11295" tabRatio="843" firstSheet="5" activeTab="12" xr2:uid="{5E655DBD-9DCE-4A76-B3EF-C69A011B3271}"/>
  </bookViews>
  <sheets>
    <sheet name="שלום" sheetId="13" r:id="rId1"/>
    <sheet name="תזרים" sheetId="10" r:id="rId2"/>
    <sheet name="תקציב חודשי" sheetId="11" r:id="rId3"/>
    <sheet name="פנסויני" sheetId="14" r:id="rId4"/>
    <sheet name="ביטוח" sheetId="15" r:id="rId5"/>
    <sheet name="יחסים פיננסיים" sheetId="12" r:id="rId6"/>
    <sheet name="חישוב חיסכון עתידי" sheetId="9" r:id="rId7"/>
    <sheet name="צריכה עתידית " sheetId="4" r:id="rId8"/>
    <sheet name="לכמה זמן יספיק הכסף" sheetId="17" r:id="rId9"/>
    <sheet name="הפקדות לפי צו הרחבה" sheetId="16" r:id="rId10"/>
    <sheet name="הלוואות ולוח סילוקין" sheetId="18" r:id="rId11"/>
    <sheet name="חישוב תשואה על השקעה נדל&quot;ן" sheetId="19" r:id="rId12"/>
    <sheet name="מינוף פיננסי" sheetId="20" r:id="rId13"/>
  </sheets>
  <definedNames>
    <definedName name="d">'חישוב חיסכון עתידי'!$C$14</definedName>
    <definedName name="i">'חישוב חיסכון עתידי'!$C$8</definedName>
    <definedName name="n">'חישוב חיסכון עתידי'!$C$12</definedName>
    <definedName name="SA" localSheetId="6">'חישוב חיסכון עתידי'!$C$6</definedName>
    <definedName name="v">'חישוב חיסכון עתידי'!$C$13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3" i="20" l="1"/>
  <c r="G16" i="20"/>
  <c r="G20" i="20" s="1"/>
  <c r="G23" i="20" s="1"/>
  <c r="G29" i="20" s="1"/>
  <c r="G30" i="20" s="1"/>
  <c r="G35" i="20" s="1"/>
  <c r="G12" i="20"/>
  <c r="G19" i="17"/>
  <c r="J25" i="10"/>
  <c r="J21" i="10"/>
  <c r="C112" i="10"/>
  <c r="D112" i="10"/>
  <c r="J19" i="10"/>
  <c r="J92" i="10"/>
  <c r="J106" i="10"/>
  <c r="J66" i="10"/>
  <c r="D27" i="19"/>
  <c r="I27" i="19"/>
  <c r="C42" i="19"/>
  <c r="I25" i="19" s="1"/>
  <c r="I26" i="19" s="1"/>
  <c r="D31" i="19"/>
  <c r="D29" i="19"/>
  <c r="I28" i="19" s="1"/>
  <c r="I29" i="19" s="1"/>
  <c r="I13" i="19"/>
  <c r="I12" i="19"/>
  <c r="I15" i="19" s="1"/>
  <c r="I11" i="19"/>
  <c r="C10" i="19"/>
  <c r="C6" i="19"/>
  <c r="C8" i="19" s="1"/>
  <c r="N5"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92" i="18"/>
  <c r="J93" i="18"/>
  <c r="J94" i="18"/>
  <c r="J95" i="18"/>
  <c r="J96" i="18"/>
  <c r="J97" i="18"/>
  <c r="J98" i="18"/>
  <c r="J99" i="18"/>
  <c r="J100" i="18"/>
  <c r="J101" i="18"/>
  <c r="J102" i="18"/>
  <c r="J103" i="18"/>
  <c r="J104" i="18"/>
  <c r="J105" i="18"/>
  <c r="J106" i="18"/>
  <c r="J107" i="18"/>
  <c r="J108" i="18"/>
  <c r="J109" i="18"/>
  <c r="J110" i="18"/>
  <c r="J111" i="18"/>
  <c r="J112" i="18"/>
  <c r="J113" i="18"/>
  <c r="J114" i="18"/>
  <c r="J115" i="18"/>
  <c r="J116" i="18"/>
  <c r="J117" i="18"/>
  <c r="J118" i="18"/>
  <c r="J119" i="18"/>
  <c r="J120" i="18"/>
  <c r="J121" i="18"/>
  <c r="J122" i="18"/>
  <c r="J123" i="18"/>
  <c r="J124" i="18"/>
  <c r="J125" i="18"/>
  <c r="J126" i="18"/>
  <c r="J127" i="18"/>
  <c r="J128" i="18"/>
  <c r="J129" i="18"/>
  <c r="J130" i="18"/>
  <c r="J131" i="18"/>
  <c r="J132" i="18"/>
  <c r="J133" i="18"/>
  <c r="J134" i="18"/>
  <c r="J135" i="18"/>
  <c r="J136" i="18"/>
  <c r="J137" i="18"/>
  <c r="J138" i="18"/>
  <c r="J139" i="18"/>
  <c r="J140" i="18"/>
  <c r="J141" i="18"/>
  <c r="J142" i="18"/>
  <c r="J143" i="18"/>
  <c r="J144" i="18"/>
  <c r="J145" i="18"/>
  <c r="J146" i="18"/>
  <c r="J147" i="18"/>
  <c r="J148" i="18"/>
  <c r="J149" i="18"/>
  <c r="J150" i="18"/>
  <c r="J151" i="18"/>
  <c r="J152" i="18"/>
  <c r="J153" i="18"/>
  <c r="J154" i="18"/>
  <c r="J155" i="18"/>
  <c r="J156" i="18"/>
  <c r="J157" i="18"/>
  <c r="J158" i="18"/>
  <c r="J159" i="18"/>
  <c r="J160" i="18"/>
  <c r="J161" i="18"/>
  <c r="J162" i="18"/>
  <c r="J163" i="18"/>
  <c r="J164" i="18"/>
  <c r="J165" i="18"/>
  <c r="J166" i="18"/>
  <c r="J167" i="18"/>
  <c r="J168" i="18"/>
  <c r="J169" i="18"/>
  <c r="J170" i="18"/>
  <c r="J171" i="18"/>
  <c r="J172" i="18"/>
  <c r="J173" i="18"/>
  <c r="J174" i="18"/>
  <c r="J175" i="18"/>
  <c r="J176" i="18"/>
  <c r="J177" i="18"/>
  <c r="J178" i="18"/>
  <c r="J179" i="18"/>
  <c r="J180" i="18"/>
  <c r="J181" i="18"/>
  <c r="J182" i="18"/>
  <c r="J183" i="18"/>
  <c r="J184" i="18"/>
  <c r="J185" i="18"/>
  <c r="J186" i="18"/>
  <c r="J187" i="18"/>
  <c r="J188" i="18"/>
  <c r="J189" i="18"/>
  <c r="J190" i="18"/>
  <c r="J191" i="18"/>
  <c r="J192" i="18"/>
  <c r="J193" i="18"/>
  <c r="J194" i="18"/>
  <c r="J195" i="18"/>
  <c r="J196" i="18"/>
  <c r="J197" i="18"/>
  <c r="J198" i="18"/>
  <c r="J199" i="18"/>
  <c r="J200" i="18"/>
  <c r="J201" i="18"/>
  <c r="J202" i="18"/>
  <c r="J203" i="18"/>
  <c r="J204" i="18"/>
  <c r="J205" i="18"/>
  <c r="J206" i="18"/>
  <c r="J207" i="18"/>
  <c r="J208" i="18"/>
  <c r="J209" i="18"/>
  <c r="J210" i="18"/>
  <c r="J211" i="18"/>
  <c r="J212" i="18"/>
  <c r="J213" i="18"/>
  <c r="J214" i="18"/>
  <c r="J215" i="18"/>
  <c r="J216" i="18"/>
  <c r="J217" i="18"/>
  <c r="J218" i="18"/>
  <c r="J219" i="18"/>
  <c r="J220" i="18"/>
  <c r="J221" i="18"/>
  <c r="J222" i="18"/>
  <c r="J223" i="18"/>
  <c r="J224" i="18"/>
  <c r="J225" i="18"/>
  <c r="J226" i="18"/>
  <c r="J227" i="18"/>
  <c r="J228" i="18"/>
  <c r="J229" i="18"/>
  <c r="J230" i="18"/>
  <c r="J231" i="18"/>
  <c r="J232" i="18"/>
  <c r="J233" i="18"/>
  <c r="J234" i="18"/>
  <c r="J235" i="18"/>
  <c r="J236" i="18"/>
  <c r="J237" i="18"/>
  <c r="J238" i="18"/>
  <c r="J239" i="18"/>
  <c r="J240" i="18"/>
  <c r="J241" i="18"/>
  <c r="J242" i="18"/>
  <c r="J243" i="18"/>
  <c r="J244" i="18"/>
  <c r="J245" i="18"/>
  <c r="J246" i="18"/>
  <c r="J247" i="18"/>
  <c r="J248" i="18"/>
  <c r="J249" i="18"/>
  <c r="J11" i="18"/>
  <c r="J12" i="18"/>
  <c r="J13" i="18"/>
  <c r="J14" i="18"/>
  <c r="J15" i="18"/>
  <c r="J16" i="18"/>
  <c r="J17" i="18"/>
  <c r="J18" i="18"/>
  <c r="J19" i="18"/>
  <c r="J20" i="18"/>
  <c r="J21" i="18"/>
  <c r="J22" i="18"/>
  <c r="J23" i="18"/>
  <c r="J24" i="18"/>
  <c r="J25" i="18"/>
  <c r="J26" i="18"/>
  <c r="J27" i="18"/>
  <c r="J28" i="18"/>
  <c r="J29" i="18"/>
  <c r="J10" i="18"/>
  <c r="K10" i="18" s="1"/>
  <c r="L10" i="18" s="1"/>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6" i="18"/>
  <c r="B77" i="18"/>
  <c r="B78" i="18"/>
  <c r="B79" i="18"/>
  <c r="B80" i="18"/>
  <c r="B81" i="18"/>
  <c r="B82" i="18"/>
  <c r="B83" i="18"/>
  <c r="B84" i="18"/>
  <c r="B85" i="18"/>
  <c r="B86" i="18"/>
  <c r="B87" i="18"/>
  <c r="B88" i="18"/>
  <c r="B89" i="18"/>
  <c r="B90" i="18"/>
  <c r="B91" i="18"/>
  <c r="B92" i="18"/>
  <c r="B93" i="18"/>
  <c r="B94" i="18"/>
  <c r="B95" i="18"/>
  <c r="B96" i="18"/>
  <c r="B97" i="18"/>
  <c r="B98" i="18"/>
  <c r="B99" i="18"/>
  <c r="B100" i="18"/>
  <c r="B101" i="18"/>
  <c r="B102" i="18"/>
  <c r="B103" i="18"/>
  <c r="B104" i="18"/>
  <c r="B105" i="18"/>
  <c r="B106" i="18"/>
  <c r="B107" i="18"/>
  <c r="B108" i="18"/>
  <c r="B109" i="18"/>
  <c r="B110" i="18"/>
  <c r="B111" i="18"/>
  <c r="B112" i="18"/>
  <c r="B113" i="18"/>
  <c r="B114" i="18"/>
  <c r="B115" i="18"/>
  <c r="B116" i="18"/>
  <c r="B117" i="18"/>
  <c r="B118" i="18"/>
  <c r="B119" i="18"/>
  <c r="B120" i="18"/>
  <c r="B121" i="18"/>
  <c r="B122" i="18"/>
  <c r="B123" i="18"/>
  <c r="B124" i="18"/>
  <c r="B125" i="18"/>
  <c r="B126" i="18"/>
  <c r="B127" i="18"/>
  <c r="B128" i="18"/>
  <c r="B129" i="18"/>
  <c r="B130" i="18"/>
  <c r="C130" i="18" s="1"/>
  <c r="D130" i="18" s="1"/>
  <c r="B131" i="18"/>
  <c r="C131" i="18" s="1"/>
  <c r="B132" i="18"/>
  <c r="C132" i="18" s="1"/>
  <c r="B133" i="18"/>
  <c r="C133" i="18" s="1"/>
  <c r="B134" i="18"/>
  <c r="C134" i="18" s="1"/>
  <c r="G134" i="18" s="1"/>
  <c r="B135" i="18"/>
  <c r="C135" i="18" s="1"/>
  <c r="D135" i="18" s="1"/>
  <c r="B136" i="18"/>
  <c r="C136" i="18" s="1"/>
  <c r="B137" i="18"/>
  <c r="C137" i="18" s="1"/>
  <c r="B138" i="18"/>
  <c r="C138" i="18" s="1"/>
  <c r="E138" i="18" s="1"/>
  <c r="B139" i="18"/>
  <c r="C139" i="18" s="1"/>
  <c r="B140" i="18"/>
  <c r="C140" i="18" s="1"/>
  <c r="B141" i="18"/>
  <c r="C141" i="18" s="1"/>
  <c r="B142" i="18"/>
  <c r="C142" i="18" s="1"/>
  <c r="B143" i="18"/>
  <c r="C143" i="18" s="1"/>
  <c r="B144" i="18"/>
  <c r="C144" i="18" s="1"/>
  <c r="B145" i="18"/>
  <c r="C145" i="18" s="1"/>
  <c r="B146" i="18"/>
  <c r="C146" i="18" s="1"/>
  <c r="B147" i="18"/>
  <c r="C147" i="18" s="1"/>
  <c r="D147" i="18" s="1"/>
  <c r="B148" i="18"/>
  <c r="C148" i="18" s="1"/>
  <c r="B149" i="18"/>
  <c r="C149" i="18" s="1"/>
  <c r="B150" i="18"/>
  <c r="C150" i="18" s="1"/>
  <c r="G150" i="18" s="1"/>
  <c r="B151" i="18"/>
  <c r="C151" i="18" s="1"/>
  <c r="B152" i="18"/>
  <c r="C152" i="18" s="1"/>
  <c r="B153" i="18"/>
  <c r="C153" i="18" s="1"/>
  <c r="B154" i="18"/>
  <c r="C154" i="18" s="1"/>
  <c r="B155" i="18"/>
  <c r="C155" i="18" s="1"/>
  <c r="E155" i="18" s="1"/>
  <c r="B156" i="18"/>
  <c r="C156" i="18" s="1"/>
  <c r="G156" i="18" s="1"/>
  <c r="B157" i="18"/>
  <c r="C157" i="18" s="1"/>
  <c r="B158" i="18"/>
  <c r="C158" i="18" s="1"/>
  <c r="B159" i="18"/>
  <c r="C159" i="18" s="1"/>
  <c r="B160" i="18"/>
  <c r="C160" i="18" s="1"/>
  <c r="B161" i="18"/>
  <c r="C161" i="18" s="1"/>
  <c r="B162" i="18"/>
  <c r="C162" i="18" s="1"/>
  <c r="B163" i="18"/>
  <c r="C163" i="18" s="1"/>
  <c r="G163" i="18" s="1"/>
  <c r="B164" i="18"/>
  <c r="C164" i="18" s="1"/>
  <c r="G164" i="18" s="1"/>
  <c r="B165" i="18"/>
  <c r="C165" i="18" s="1"/>
  <c r="B166" i="18"/>
  <c r="C166" i="18" s="1"/>
  <c r="D166" i="18" s="1"/>
  <c r="B167" i="18"/>
  <c r="C167" i="18" s="1"/>
  <c r="B168" i="18"/>
  <c r="C168" i="18" s="1"/>
  <c r="B169" i="18"/>
  <c r="C169" i="18" s="1"/>
  <c r="B170" i="18"/>
  <c r="C170" i="18" s="1"/>
  <c r="B171" i="18"/>
  <c r="C171" i="18" s="1"/>
  <c r="F171" i="18" s="1"/>
  <c r="B172" i="18"/>
  <c r="C172" i="18" s="1"/>
  <c r="B173" i="18"/>
  <c r="C173" i="18" s="1"/>
  <c r="B174" i="18"/>
  <c r="C174" i="18" s="1"/>
  <c r="G174" i="18" s="1"/>
  <c r="B175" i="18"/>
  <c r="C175" i="18" s="1"/>
  <c r="B176" i="18"/>
  <c r="C176" i="18" s="1"/>
  <c r="B177" i="18"/>
  <c r="C177" i="18" s="1"/>
  <c r="G177" i="18" s="1"/>
  <c r="B178" i="18"/>
  <c r="C178" i="18" s="1"/>
  <c r="B179" i="18"/>
  <c r="C179" i="18" s="1"/>
  <c r="B180" i="18"/>
  <c r="C180" i="18" s="1"/>
  <c r="B181" i="18"/>
  <c r="C181" i="18" s="1"/>
  <c r="D181" i="18" s="1"/>
  <c r="B182" i="18"/>
  <c r="C182" i="18" s="1"/>
  <c r="B183" i="18"/>
  <c r="C183" i="18" s="1"/>
  <c r="B184" i="18"/>
  <c r="C184" i="18" s="1"/>
  <c r="E184" i="18" s="1"/>
  <c r="B185" i="18"/>
  <c r="C185" i="18" s="1"/>
  <c r="B186" i="18"/>
  <c r="C186" i="18" s="1"/>
  <c r="G186" i="18" s="1"/>
  <c r="B187" i="18"/>
  <c r="C187" i="18" s="1"/>
  <c r="B188" i="18"/>
  <c r="C188" i="18" s="1"/>
  <c r="B189" i="18"/>
  <c r="C189" i="18" s="1"/>
  <c r="B190" i="18"/>
  <c r="C190" i="18" s="1"/>
  <c r="B191" i="18"/>
  <c r="C191" i="18" s="1"/>
  <c r="G191" i="18" s="1"/>
  <c r="B192" i="18"/>
  <c r="C192" i="18" s="1"/>
  <c r="B193" i="18"/>
  <c r="C193" i="18" s="1"/>
  <c r="F193" i="18" s="1"/>
  <c r="B194" i="18"/>
  <c r="C194" i="18" s="1"/>
  <c r="B195" i="18"/>
  <c r="C195" i="18" s="1"/>
  <c r="G195" i="18" s="1"/>
  <c r="B196" i="18"/>
  <c r="C196" i="18" s="1"/>
  <c r="B197" i="18"/>
  <c r="C197" i="18" s="1"/>
  <c r="B198" i="18"/>
  <c r="C198" i="18" s="1"/>
  <c r="B199" i="18"/>
  <c r="C199" i="18" s="1"/>
  <c r="G199" i="18" s="1"/>
  <c r="B200" i="18"/>
  <c r="C200" i="18" s="1"/>
  <c r="B201" i="18"/>
  <c r="C201" i="18" s="1"/>
  <c r="B202" i="18"/>
  <c r="C202" i="18" s="1"/>
  <c r="E202" i="18" s="1"/>
  <c r="B203" i="18"/>
  <c r="C203" i="18" s="1"/>
  <c r="G203" i="18" s="1"/>
  <c r="B204" i="18"/>
  <c r="C204" i="18" s="1"/>
  <c r="B205" i="18"/>
  <c r="C205" i="18" s="1"/>
  <c r="B206" i="18"/>
  <c r="C206" i="18" s="1"/>
  <c r="B207" i="18"/>
  <c r="C207" i="18" s="1"/>
  <c r="G207" i="18" s="1"/>
  <c r="B208" i="18"/>
  <c r="C208" i="18" s="1"/>
  <c r="B209" i="18"/>
  <c r="C209" i="18" s="1"/>
  <c r="B210" i="18"/>
  <c r="C210" i="18" s="1"/>
  <c r="B211" i="18"/>
  <c r="C211" i="18" s="1"/>
  <c r="B212" i="18"/>
  <c r="C212" i="18" s="1"/>
  <c r="B213" i="18"/>
  <c r="C213" i="18" s="1"/>
  <c r="B214" i="18"/>
  <c r="C214" i="18" s="1"/>
  <c r="B215" i="18"/>
  <c r="C215" i="18" s="1"/>
  <c r="G215" i="18" s="1"/>
  <c r="B216" i="18"/>
  <c r="C216" i="18" s="1"/>
  <c r="B217" i="18"/>
  <c r="C217" i="18" s="1"/>
  <c r="D217" i="18" s="1"/>
  <c r="B218" i="18"/>
  <c r="C218" i="18" s="1"/>
  <c r="E218" i="18" s="1"/>
  <c r="B219" i="18"/>
  <c r="C219" i="18" s="1"/>
  <c r="B220" i="18"/>
  <c r="C220" i="18" s="1"/>
  <c r="B221" i="18"/>
  <c r="C221" i="18" s="1"/>
  <c r="B222" i="18"/>
  <c r="C222" i="18" s="1"/>
  <c r="B223" i="18"/>
  <c r="C223" i="18" s="1"/>
  <c r="G223" i="18" s="1"/>
  <c r="B224" i="18"/>
  <c r="C224" i="18" s="1"/>
  <c r="B225" i="18"/>
  <c r="C225" i="18" s="1"/>
  <c r="B226" i="18"/>
  <c r="C226" i="18" s="1"/>
  <c r="E226" i="18" s="1"/>
  <c r="B227" i="18"/>
  <c r="C227" i="18" s="1"/>
  <c r="B228" i="18"/>
  <c r="C228" i="18" s="1"/>
  <c r="B229" i="18"/>
  <c r="C229" i="18" s="1"/>
  <c r="B230" i="18"/>
  <c r="C230" i="18" s="1"/>
  <c r="B231" i="18"/>
  <c r="C231" i="18" s="1"/>
  <c r="G231" i="18" s="1"/>
  <c r="B232" i="18"/>
  <c r="C232" i="18" s="1"/>
  <c r="B233" i="18"/>
  <c r="C233" i="18" s="1"/>
  <c r="B234" i="18"/>
  <c r="C234" i="18" s="1"/>
  <c r="B235" i="18"/>
  <c r="C235" i="18" s="1"/>
  <c r="B236" i="18"/>
  <c r="C236" i="18" s="1"/>
  <c r="B237" i="18"/>
  <c r="C237" i="18" s="1"/>
  <c r="B238" i="18"/>
  <c r="C238" i="18" s="1"/>
  <c r="B239" i="18"/>
  <c r="C239" i="18" s="1"/>
  <c r="G239" i="18" s="1"/>
  <c r="B240" i="18"/>
  <c r="C240" i="18" s="1"/>
  <c r="B241" i="18"/>
  <c r="C241" i="18" s="1"/>
  <c r="B242" i="18"/>
  <c r="C242" i="18" s="1"/>
  <c r="E242" i="18" s="1"/>
  <c r="B243" i="18"/>
  <c r="C243" i="18" s="1"/>
  <c r="B244" i="18"/>
  <c r="C244" i="18" s="1"/>
  <c r="B245" i="18"/>
  <c r="C245" i="18" s="1"/>
  <c r="B246" i="18"/>
  <c r="C246" i="18" s="1"/>
  <c r="B247" i="18"/>
  <c r="C247" i="18" s="1"/>
  <c r="G247" i="18" s="1"/>
  <c r="B248" i="18"/>
  <c r="C248" i="18" s="1"/>
  <c r="B249" i="18"/>
  <c r="C249" i="18" s="1"/>
  <c r="B250" i="18"/>
  <c r="C250" i="18" s="1"/>
  <c r="B251" i="18"/>
  <c r="C251" i="18" s="1"/>
  <c r="B252" i="18"/>
  <c r="C252" i="18" s="1"/>
  <c r="B253" i="18"/>
  <c r="C253" i="18" s="1"/>
  <c r="B10" i="18"/>
  <c r="C10" i="18" s="1"/>
  <c r="F10" i="18" s="1"/>
  <c r="I31" i="19" l="1"/>
  <c r="M10" i="18"/>
  <c r="N10" i="18" s="1"/>
  <c r="O10" i="18"/>
  <c r="K11" i="18" s="1"/>
  <c r="G251" i="18"/>
  <c r="D251" i="18"/>
  <c r="F251" i="18"/>
  <c r="G235" i="18"/>
  <c r="F235" i="18"/>
  <c r="F219" i="18"/>
  <c r="E219" i="18"/>
  <c r="F187" i="18"/>
  <c r="E187" i="18"/>
  <c r="F179" i="18"/>
  <c r="E179" i="18"/>
  <c r="F146" i="18"/>
  <c r="D146" i="18"/>
  <c r="F249" i="18"/>
  <c r="E249" i="18"/>
  <c r="F233" i="18"/>
  <c r="E233" i="18"/>
  <c r="E163" i="18"/>
  <c r="G155" i="18"/>
  <c r="D235" i="18"/>
  <c r="D193" i="18"/>
  <c r="D202" i="18"/>
  <c r="E147" i="18"/>
  <c r="E251" i="18"/>
  <c r="E235" i="18"/>
  <c r="D219" i="18"/>
  <c r="F195" i="18"/>
  <c r="D187" i="18"/>
  <c r="E195" i="18"/>
  <c r="D218" i="18"/>
  <c r="D195" i="18"/>
  <c r="D249" i="18"/>
  <c r="D233" i="18"/>
  <c r="E193" i="18"/>
  <c r="D179" i="18"/>
  <c r="E175" i="18"/>
  <c r="D175" i="18"/>
  <c r="D167" i="18"/>
  <c r="G167" i="18"/>
  <c r="D159" i="18"/>
  <c r="G159" i="18"/>
  <c r="D151" i="18"/>
  <c r="E151" i="18"/>
  <c r="F151" i="18"/>
  <c r="G151" i="18"/>
  <c r="D143" i="18"/>
  <c r="E143" i="18"/>
  <c r="G143" i="18"/>
  <c r="D246" i="18"/>
  <c r="F246" i="18"/>
  <c r="G246" i="18"/>
  <c r="D222" i="18"/>
  <c r="G222" i="18"/>
  <c r="D198" i="18"/>
  <c r="G198" i="18"/>
  <c r="F245" i="18"/>
  <c r="D245" i="18"/>
  <c r="E245" i="18"/>
  <c r="F221" i="18"/>
  <c r="D221" i="18"/>
  <c r="E221" i="18"/>
  <c r="F197" i="18"/>
  <c r="D197" i="18"/>
  <c r="E197" i="18"/>
  <c r="D173" i="18"/>
  <c r="E173" i="18"/>
  <c r="E236" i="18"/>
  <c r="F236" i="18"/>
  <c r="G236" i="18"/>
  <c r="D236" i="18"/>
  <c r="G212" i="18"/>
  <c r="D212" i="18"/>
  <c r="E212" i="18"/>
  <c r="F212" i="18"/>
  <c r="G188" i="18"/>
  <c r="D188" i="18"/>
  <c r="E188" i="18"/>
  <c r="F188" i="18"/>
  <c r="D132" i="18"/>
  <c r="E132" i="18"/>
  <c r="F132" i="18"/>
  <c r="G132" i="18"/>
  <c r="F243" i="18"/>
  <c r="G243" i="18"/>
  <c r="D243" i="18"/>
  <c r="E243" i="18"/>
  <c r="D139" i="18"/>
  <c r="E139" i="18"/>
  <c r="E250" i="18"/>
  <c r="D250" i="18"/>
  <c r="E234" i="18"/>
  <c r="D234" i="18"/>
  <c r="E210" i="18"/>
  <c r="D210" i="18"/>
  <c r="E194" i="18"/>
  <c r="D194" i="18"/>
  <c r="F178" i="18"/>
  <c r="G178" i="18"/>
  <c r="D178" i="18"/>
  <c r="E178" i="18"/>
  <c r="E170" i="18"/>
  <c r="F170" i="18"/>
  <c r="G170" i="18"/>
  <c r="D170" i="18"/>
  <c r="F162" i="18"/>
  <c r="G162" i="18"/>
  <c r="D162" i="18"/>
  <c r="E162" i="18"/>
  <c r="F154" i="18"/>
  <c r="G154" i="18"/>
  <c r="D154" i="18"/>
  <c r="E154" i="18"/>
  <c r="D230" i="18"/>
  <c r="F230" i="18"/>
  <c r="G230" i="18"/>
  <c r="D206" i="18"/>
  <c r="G206" i="18"/>
  <c r="D142" i="18"/>
  <c r="E142" i="18"/>
  <c r="F142" i="18"/>
  <c r="G142" i="18"/>
  <c r="F237" i="18"/>
  <c r="D237" i="18"/>
  <c r="E237" i="18"/>
  <c r="F213" i="18"/>
  <c r="D213" i="18"/>
  <c r="E213" i="18"/>
  <c r="D157" i="18"/>
  <c r="F157" i="18"/>
  <c r="G157" i="18"/>
  <c r="E157" i="18"/>
  <c r="F133" i="18"/>
  <c r="E133" i="18"/>
  <c r="G133" i="18"/>
  <c r="E252" i="18"/>
  <c r="F252" i="18"/>
  <c r="G252" i="18"/>
  <c r="D252" i="18"/>
  <c r="D228" i="18"/>
  <c r="E228" i="18"/>
  <c r="F228" i="18"/>
  <c r="G228" i="18"/>
  <c r="D204" i="18"/>
  <c r="E204" i="18"/>
  <c r="F204" i="18"/>
  <c r="G204" i="18"/>
  <c r="F180" i="18"/>
  <c r="E180" i="18"/>
  <c r="D180" i="18"/>
  <c r="E172" i="18"/>
  <c r="F172" i="18"/>
  <c r="G172" i="18"/>
  <c r="D172" i="18"/>
  <c r="D148" i="18"/>
  <c r="E148" i="18"/>
  <c r="F148" i="18"/>
  <c r="G148" i="18"/>
  <c r="D211" i="18"/>
  <c r="E211" i="18"/>
  <c r="F211" i="18"/>
  <c r="G211" i="18"/>
  <c r="D131" i="18"/>
  <c r="F131" i="18"/>
  <c r="G131" i="18"/>
  <c r="E131" i="18"/>
  <c r="E241" i="18"/>
  <c r="F241" i="18"/>
  <c r="G241" i="18"/>
  <c r="D241" i="18"/>
  <c r="E225" i="18"/>
  <c r="F225" i="18"/>
  <c r="G225" i="18"/>
  <c r="D225" i="18"/>
  <c r="D209" i="18"/>
  <c r="E209" i="18"/>
  <c r="F209" i="18"/>
  <c r="G209" i="18"/>
  <c r="F201" i="18"/>
  <c r="G201" i="18"/>
  <c r="D201" i="18"/>
  <c r="E201" i="18"/>
  <c r="D185" i="18"/>
  <c r="E185" i="18"/>
  <c r="F185" i="18"/>
  <c r="G185" i="18"/>
  <c r="D169" i="18"/>
  <c r="E169" i="18"/>
  <c r="F169" i="18"/>
  <c r="G169" i="18"/>
  <c r="F161" i="18"/>
  <c r="D161" i="18"/>
  <c r="E161" i="18"/>
  <c r="G161" i="18"/>
  <c r="F153" i="18"/>
  <c r="D153" i="18"/>
  <c r="E153" i="18"/>
  <c r="G153" i="18"/>
  <c r="E145" i="18"/>
  <c r="D145" i="18"/>
  <c r="F145" i="18"/>
  <c r="G145" i="18"/>
  <c r="G137" i="18"/>
  <c r="D137" i="18"/>
  <c r="E137" i="18"/>
  <c r="F137" i="18"/>
  <c r="D238" i="18"/>
  <c r="G238" i="18"/>
  <c r="F238" i="18"/>
  <c r="D214" i="18"/>
  <c r="G214" i="18"/>
  <c r="D190" i="18"/>
  <c r="G190" i="18"/>
  <c r="G182" i="18"/>
  <c r="D182" i="18"/>
  <c r="F253" i="18"/>
  <c r="D253" i="18"/>
  <c r="E253" i="18"/>
  <c r="F229" i="18"/>
  <c r="D229" i="18"/>
  <c r="E229" i="18"/>
  <c r="F205" i="18"/>
  <c r="E205" i="18"/>
  <c r="D205" i="18"/>
  <c r="D189" i="18"/>
  <c r="E189" i="18"/>
  <c r="D165" i="18"/>
  <c r="F165" i="18"/>
  <c r="G165" i="18"/>
  <c r="E165" i="18"/>
  <c r="F149" i="18"/>
  <c r="D149" i="18"/>
  <c r="E149" i="18"/>
  <c r="D244" i="18"/>
  <c r="E244" i="18"/>
  <c r="F244" i="18"/>
  <c r="G244" i="18"/>
  <c r="D220" i="18"/>
  <c r="E220" i="18"/>
  <c r="F220" i="18"/>
  <c r="G220" i="18"/>
  <c r="E196" i="18"/>
  <c r="F196" i="18"/>
  <c r="G196" i="18"/>
  <c r="D196" i="18"/>
  <c r="D140" i="18"/>
  <c r="E140" i="18"/>
  <c r="F140" i="18"/>
  <c r="G140" i="18"/>
  <c r="F227" i="18"/>
  <c r="G227" i="18"/>
  <c r="D227" i="18"/>
  <c r="E227" i="18"/>
  <c r="G248" i="18"/>
  <c r="E248" i="18"/>
  <c r="F248" i="18"/>
  <c r="D248" i="18"/>
  <c r="G240" i="18"/>
  <c r="D240" i="18"/>
  <c r="E240" i="18"/>
  <c r="F240" i="18"/>
  <c r="G232" i="18"/>
  <c r="E232" i="18"/>
  <c r="F232" i="18"/>
  <c r="D232" i="18"/>
  <c r="G224" i="18"/>
  <c r="D224" i="18"/>
  <c r="E224" i="18"/>
  <c r="F224" i="18"/>
  <c r="G216" i="18"/>
  <c r="D216" i="18"/>
  <c r="E216" i="18"/>
  <c r="F216" i="18"/>
  <c r="G208" i="18"/>
  <c r="D208" i="18"/>
  <c r="E208" i="18"/>
  <c r="F208" i="18"/>
  <c r="G200" i="18"/>
  <c r="D200" i="18"/>
  <c r="E200" i="18"/>
  <c r="F200" i="18"/>
  <c r="G192" i="18"/>
  <c r="E192" i="18"/>
  <c r="F192" i="18"/>
  <c r="D192" i="18"/>
  <c r="E176" i="18"/>
  <c r="D176" i="18"/>
  <c r="F176" i="18"/>
  <c r="G176" i="18"/>
  <c r="E168" i="18"/>
  <c r="G168" i="18"/>
  <c r="D168" i="18"/>
  <c r="F168" i="18"/>
  <c r="E160" i="18"/>
  <c r="G160" i="18"/>
  <c r="D160" i="18"/>
  <c r="F160" i="18"/>
  <c r="E152" i="18"/>
  <c r="G152" i="18"/>
  <c r="D152" i="18"/>
  <c r="F152" i="18"/>
  <c r="G144" i="18"/>
  <c r="D144" i="18"/>
  <c r="E144" i="18"/>
  <c r="F144" i="18"/>
  <c r="G136" i="18"/>
  <c r="D136" i="18"/>
  <c r="F136" i="18"/>
  <c r="D183" i="18"/>
  <c r="G183" i="18"/>
  <c r="G217" i="18"/>
  <c r="F203" i="18"/>
  <c r="F186" i="18"/>
  <c r="G249" i="18"/>
  <c r="G233" i="18"/>
  <c r="G219" i="18"/>
  <c r="F217" i="18"/>
  <c r="E203" i="18"/>
  <c r="G193" i="18"/>
  <c r="E186" i="18"/>
  <c r="G147" i="18"/>
  <c r="G138" i="18"/>
  <c r="E217" i="18"/>
  <c r="D203" i="18"/>
  <c r="D186" i="18"/>
  <c r="G179" i="18"/>
  <c r="E171" i="18"/>
  <c r="F147" i="18"/>
  <c r="F138" i="18"/>
  <c r="F130" i="18"/>
  <c r="D242" i="18"/>
  <c r="D226" i="18"/>
  <c r="D171" i="18"/>
  <c r="E158" i="18"/>
  <c r="G158" i="18"/>
  <c r="G250" i="18"/>
  <c r="F247" i="18"/>
  <c r="G242" i="18"/>
  <c r="G226" i="18"/>
  <c r="F223" i="18"/>
  <c r="F207" i="18"/>
  <c r="G202" i="18"/>
  <c r="F199" i="18"/>
  <c r="G194" i="18"/>
  <c r="F177" i="18"/>
  <c r="G175" i="18"/>
  <c r="G253" i="18"/>
  <c r="F250" i="18"/>
  <c r="E247" i="18"/>
  <c r="G245" i="18"/>
  <c r="F242" i="18"/>
  <c r="E239" i="18"/>
  <c r="G237" i="18"/>
  <c r="F234" i="18"/>
  <c r="E231" i="18"/>
  <c r="G229" i="18"/>
  <c r="F226" i="18"/>
  <c r="E223" i="18"/>
  <c r="G221" i="18"/>
  <c r="F218" i="18"/>
  <c r="E215" i="18"/>
  <c r="G213" i="18"/>
  <c r="F210" i="18"/>
  <c r="E207" i="18"/>
  <c r="G205" i="18"/>
  <c r="F202" i="18"/>
  <c r="E199" i="18"/>
  <c r="G197" i="18"/>
  <c r="F194" i="18"/>
  <c r="E191" i="18"/>
  <c r="G189" i="18"/>
  <c r="F184" i="18"/>
  <c r="F182" i="18"/>
  <c r="G180" i="18"/>
  <c r="E177" i="18"/>
  <c r="F175" i="18"/>
  <c r="G173" i="18"/>
  <c r="F166" i="18"/>
  <c r="E164" i="18"/>
  <c r="F158" i="18"/>
  <c r="E156" i="18"/>
  <c r="D150" i="18"/>
  <c r="E150" i="18"/>
  <c r="F150" i="18"/>
  <c r="E146" i="18"/>
  <c r="G146" i="18"/>
  <c r="F239" i="18"/>
  <c r="G234" i="18"/>
  <c r="F231" i="18"/>
  <c r="G218" i="18"/>
  <c r="F215" i="18"/>
  <c r="G210" i="18"/>
  <c r="F191" i="18"/>
  <c r="G184" i="18"/>
  <c r="F164" i="18"/>
  <c r="F156" i="18"/>
  <c r="D247" i="18"/>
  <c r="D239" i="18"/>
  <c r="D231" i="18"/>
  <c r="D223" i="18"/>
  <c r="D215" i="18"/>
  <c r="D207" i="18"/>
  <c r="D199" i="18"/>
  <c r="D191" i="18"/>
  <c r="F189" i="18"/>
  <c r="G187" i="18"/>
  <c r="D184" i="18"/>
  <c r="E182" i="18"/>
  <c r="D177" i="18"/>
  <c r="F173" i="18"/>
  <c r="G171" i="18"/>
  <c r="D164" i="18"/>
  <c r="D158" i="18"/>
  <c r="D156" i="18"/>
  <c r="G149" i="18"/>
  <c r="F141" i="18"/>
  <c r="D141" i="18"/>
  <c r="E141" i="18"/>
  <c r="G141" i="18"/>
  <c r="F139" i="18"/>
  <c r="G139" i="18"/>
  <c r="D134" i="18"/>
  <c r="E134" i="18"/>
  <c r="F134" i="18"/>
  <c r="E130" i="18"/>
  <c r="G130" i="18"/>
  <c r="E166" i="18"/>
  <c r="G166" i="18"/>
  <c r="F222" i="18"/>
  <c r="F214" i="18"/>
  <c r="F206" i="18"/>
  <c r="F198" i="18"/>
  <c r="F190" i="18"/>
  <c r="F183" i="18"/>
  <c r="G181" i="18"/>
  <c r="F174" i="18"/>
  <c r="F167" i="18"/>
  <c r="F159" i="18"/>
  <c r="G135" i="18"/>
  <c r="D133" i="18"/>
  <c r="E230" i="18"/>
  <c r="E190" i="18"/>
  <c r="E183" i="18"/>
  <c r="E174" i="18"/>
  <c r="D163" i="18"/>
  <c r="F163" i="18"/>
  <c r="E159" i="18"/>
  <c r="D155" i="18"/>
  <c r="F155" i="18"/>
  <c r="F135" i="18"/>
  <c r="E246" i="18"/>
  <c r="E238" i="18"/>
  <c r="E222" i="18"/>
  <c r="E214" i="18"/>
  <c r="E206" i="18"/>
  <c r="E198" i="18"/>
  <c r="F181" i="18"/>
  <c r="E167" i="18"/>
  <c r="E181" i="18"/>
  <c r="D174" i="18"/>
  <c r="E135" i="18"/>
  <c r="F143" i="18"/>
  <c r="D138" i="18"/>
  <c r="E136" i="18"/>
  <c r="D10" i="18"/>
  <c r="L11" i="18" l="1"/>
  <c r="M11" i="18"/>
  <c r="O11" i="18"/>
  <c r="K12" i="18" s="1"/>
  <c r="E10" i="18"/>
  <c r="M12" i="18" l="1"/>
  <c r="N11" i="18"/>
  <c r="O12" i="18"/>
  <c r="K13" i="18" s="1"/>
  <c r="L12" i="18"/>
  <c r="G10" i="18"/>
  <c r="C11" i="18" s="1"/>
  <c r="F11" i="18" s="1"/>
  <c r="N12" i="18" l="1"/>
  <c r="L13" i="18"/>
  <c r="M13" i="18"/>
  <c r="N13" i="18" s="1"/>
  <c r="O13" i="18"/>
  <c r="K14" i="18" s="1"/>
  <c r="O14" i="18" s="1"/>
  <c r="K15" i="18" s="1"/>
  <c r="D11" i="18"/>
  <c r="E11" i="18" s="1"/>
  <c r="L15" i="18" l="1"/>
  <c r="M15" i="18"/>
  <c r="N15" i="18" s="1"/>
  <c r="L14" i="18"/>
  <c r="M14" i="18"/>
  <c r="O15" i="18"/>
  <c r="K16" i="18" s="1"/>
  <c r="G11" i="18"/>
  <c r="C12" i="18" s="1"/>
  <c r="N14" i="18" l="1"/>
  <c r="L16" i="18"/>
  <c r="M16" i="18"/>
  <c r="O16" i="18"/>
  <c r="K17" i="18" s="1"/>
  <c r="D12" i="18"/>
  <c r="F12" i="18"/>
  <c r="N16" i="18" l="1"/>
  <c r="L17" i="18"/>
  <c r="M17" i="18"/>
  <c r="O17" i="18"/>
  <c r="K18" i="18" s="1"/>
  <c r="E12" i="18"/>
  <c r="N17" i="18" l="1"/>
  <c r="L18" i="18"/>
  <c r="M18" i="18"/>
  <c r="O18" i="18"/>
  <c r="K19" i="18" s="1"/>
  <c r="G12" i="18"/>
  <c r="C13" i="18" s="1"/>
  <c r="N18" i="18" l="1"/>
  <c r="L19" i="18"/>
  <c r="M19" i="18"/>
  <c r="O19" i="18"/>
  <c r="K20" i="18" s="1"/>
  <c r="F13" i="18"/>
  <c r="D13" i="18"/>
  <c r="N19" i="18" l="1"/>
  <c r="L20" i="18"/>
  <c r="M20" i="18"/>
  <c r="O20" i="18"/>
  <c r="K21" i="18" s="1"/>
  <c r="E13" i="18"/>
  <c r="N20" i="18" l="1"/>
  <c r="L21" i="18"/>
  <c r="M21" i="18"/>
  <c r="O21" i="18"/>
  <c r="K22" i="18" s="1"/>
  <c r="G13" i="18"/>
  <c r="C14" i="18" s="1"/>
  <c r="N21" i="18" l="1"/>
  <c r="L22" i="18"/>
  <c r="M22" i="18"/>
  <c r="N22" i="18" s="1"/>
  <c r="O22" i="18"/>
  <c r="K23" i="18" s="1"/>
  <c r="F14" i="18"/>
  <c r="D14" i="18"/>
  <c r="L23" i="18" l="1"/>
  <c r="M23" i="18"/>
  <c r="N23" i="18" s="1"/>
  <c r="O23" i="18"/>
  <c r="K24" i="18" s="1"/>
  <c r="E14" i="18"/>
  <c r="L24" i="18" l="1"/>
  <c r="M24" i="18"/>
  <c r="O24" i="18"/>
  <c r="K25" i="18" s="1"/>
  <c r="G14" i="18"/>
  <c r="C15" i="18" s="1"/>
  <c r="N24" i="18" l="1"/>
  <c r="L25" i="18"/>
  <c r="M25" i="18"/>
  <c r="N25" i="18" s="1"/>
  <c r="O25" i="18"/>
  <c r="K26" i="18" s="1"/>
  <c r="F15" i="18"/>
  <c r="D15" i="18"/>
  <c r="L26" i="18" l="1"/>
  <c r="M26" i="18"/>
  <c r="O26" i="18"/>
  <c r="K27" i="18" s="1"/>
  <c r="E15" i="18"/>
  <c r="G15" i="18" s="1"/>
  <c r="C16" i="18" s="1"/>
  <c r="D16" i="18" s="1"/>
  <c r="N26" i="18" l="1"/>
  <c r="L27" i="18"/>
  <c r="M27" i="18"/>
  <c r="O27" i="18"/>
  <c r="K28" i="18" s="1"/>
  <c r="F16" i="18"/>
  <c r="E16" i="18" s="1"/>
  <c r="G16" i="18" s="1"/>
  <c r="C17" i="18" s="1"/>
  <c r="F17" i="18" s="1"/>
  <c r="N27" i="18" l="1"/>
  <c r="M28" i="18"/>
  <c r="O28" i="18"/>
  <c r="K29" i="18" s="1"/>
  <c r="L28" i="18"/>
  <c r="D17" i="18"/>
  <c r="E17" i="18" s="1"/>
  <c r="G17" i="18" s="1"/>
  <c r="C18" i="18" s="1"/>
  <c r="D18" i="18" s="1"/>
  <c r="N28" i="18" l="1"/>
  <c r="M29" i="18"/>
  <c r="L29" i="18"/>
  <c r="O29" i="18"/>
  <c r="K30" i="18" s="1"/>
  <c r="F18" i="18"/>
  <c r="E18" i="18" s="1"/>
  <c r="G18" i="18" s="1"/>
  <c r="C19" i="18" s="1"/>
  <c r="N29" i="18" l="1"/>
  <c r="M30" i="18"/>
  <c r="O30" i="18"/>
  <c r="K31" i="18" s="1"/>
  <c r="L30" i="18"/>
  <c r="N30" i="18" s="1"/>
  <c r="D19" i="18"/>
  <c r="F19" i="18"/>
  <c r="E19" i="18" l="1"/>
  <c r="G19" i="18" s="1"/>
  <c r="C20" i="18" s="1"/>
  <c r="F20" i="18" s="1"/>
  <c r="L31" i="18"/>
  <c r="M31" i="18"/>
  <c r="N31" i="18" s="1"/>
  <c r="O31" i="18"/>
  <c r="K32" i="18" s="1"/>
  <c r="D20" i="18" l="1"/>
  <c r="E20" i="18" s="1"/>
  <c r="G20" i="18" s="1"/>
  <c r="C21" i="18" s="1"/>
  <c r="F21" i="18" s="1"/>
  <c r="L32" i="18"/>
  <c r="M32" i="18"/>
  <c r="N32" i="18" s="1"/>
  <c r="O32" i="18"/>
  <c r="K33" i="18" s="1"/>
  <c r="L33" i="18" l="1"/>
  <c r="M33" i="18"/>
  <c r="N33" i="18" s="1"/>
  <c r="O33" i="18"/>
  <c r="K34" i="18" s="1"/>
  <c r="D21" i="18"/>
  <c r="E21" i="18" s="1"/>
  <c r="G21" i="18" s="1"/>
  <c r="C22" i="18" s="1"/>
  <c r="L34" i="18" l="1"/>
  <c r="M34" i="18"/>
  <c r="N34" i="18" s="1"/>
  <c r="O34" i="18"/>
  <c r="K35" i="18" s="1"/>
  <c r="D22" i="18"/>
  <c r="F22" i="18"/>
  <c r="L35" i="18" l="1"/>
  <c r="N35" i="18" s="1"/>
  <c r="M35" i="18"/>
  <c r="O35" i="18"/>
  <c r="K36" i="18" s="1"/>
  <c r="E22" i="18"/>
  <c r="G22" i="18" s="1"/>
  <c r="C23" i="18" s="1"/>
  <c r="L36" i="18" l="1"/>
  <c r="N36" i="18" s="1"/>
  <c r="M36" i="18"/>
  <c r="O36" i="18"/>
  <c r="K37" i="18" s="1"/>
  <c r="D23" i="18"/>
  <c r="F23" i="18"/>
  <c r="E23" i="18" s="1"/>
  <c r="G23" i="18" s="1"/>
  <c r="C24" i="18" s="1"/>
  <c r="L37" i="18" l="1"/>
  <c r="M37" i="18"/>
  <c r="N37" i="18" s="1"/>
  <c r="O37" i="18"/>
  <c r="K38" i="18" s="1"/>
  <c r="F24" i="18"/>
  <c r="D24" i="18"/>
  <c r="E24" i="18" l="1"/>
  <c r="G24" i="18" s="1"/>
  <c r="C25" i="18" s="1"/>
  <c r="F25" i="18" s="1"/>
  <c r="L38" i="18"/>
  <c r="M38" i="18"/>
  <c r="N38" i="18" s="1"/>
  <c r="O38" i="18"/>
  <c r="K39" i="18" s="1"/>
  <c r="D25" i="18" l="1"/>
  <c r="E25" i="18" s="1"/>
  <c r="G25" i="18" s="1"/>
  <c r="C26" i="18" s="1"/>
  <c r="L39" i="18"/>
  <c r="M39" i="18"/>
  <c r="N39" i="18" s="1"/>
  <c r="O39" i="18"/>
  <c r="K40" i="18" s="1"/>
  <c r="L40" i="18" l="1"/>
  <c r="M40" i="18"/>
  <c r="N40" i="18" s="1"/>
  <c r="O40" i="18"/>
  <c r="K41" i="18" s="1"/>
  <c r="D26" i="18"/>
  <c r="F26" i="18"/>
  <c r="E26" i="18" l="1"/>
  <c r="G26" i="18" s="1"/>
  <c r="C27" i="18" s="1"/>
  <c r="D27" i="18" s="1"/>
  <c r="L41" i="18"/>
  <c r="N41" i="18"/>
  <c r="M41" i="18"/>
  <c r="O41" i="18"/>
  <c r="K42" i="18" s="1"/>
  <c r="F27" i="18" l="1"/>
  <c r="E27" i="18" s="1"/>
  <c r="G27" i="18" s="1"/>
  <c r="C28" i="18" s="1"/>
  <c r="L42" i="18"/>
  <c r="M42" i="18"/>
  <c r="N42" i="18" s="1"/>
  <c r="O42" i="18"/>
  <c r="K43" i="18" s="1"/>
  <c r="L43" i="18" l="1"/>
  <c r="M43" i="18"/>
  <c r="N43" i="18" s="1"/>
  <c r="O43" i="18"/>
  <c r="K44" i="18" s="1"/>
  <c r="D28" i="18"/>
  <c r="F28" i="18"/>
  <c r="E28" i="18" s="1"/>
  <c r="G28" i="18" s="1"/>
  <c r="C29" i="18" s="1"/>
  <c r="L44" i="18" l="1"/>
  <c r="M44" i="18"/>
  <c r="N44" i="18" s="1"/>
  <c r="O44" i="18"/>
  <c r="K45" i="18" s="1"/>
  <c r="F29" i="18"/>
  <c r="D29" i="18"/>
  <c r="E29" i="18" l="1"/>
  <c r="G29" i="18" s="1"/>
  <c r="C30" i="18" s="1"/>
  <c r="F30" i="18" s="1"/>
  <c r="L45" i="18"/>
  <c r="N45" i="18" s="1"/>
  <c r="M45" i="18"/>
  <c r="O45" i="18"/>
  <c r="K46" i="18" s="1"/>
  <c r="D30" i="18" l="1"/>
  <c r="E30" i="18" s="1"/>
  <c r="G30" i="18" s="1"/>
  <c r="C31" i="18" s="1"/>
  <c r="L46" i="18"/>
  <c r="M46" i="18"/>
  <c r="N46" i="18" s="1"/>
  <c r="O46" i="18"/>
  <c r="K47" i="18" s="1"/>
  <c r="L47" i="18" l="1"/>
  <c r="M47" i="18"/>
  <c r="N47" i="18" s="1"/>
  <c r="O47" i="18"/>
  <c r="K48" i="18" s="1"/>
  <c r="D31" i="18"/>
  <c r="F31" i="18"/>
  <c r="E31" i="18" s="1"/>
  <c r="G31" i="18" s="1"/>
  <c r="C32" i="18" s="1"/>
  <c r="L48" i="18" l="1"/>
  <c r="M48" i="18"/>
  <c r="N48" i="18" s="1"/>
  <c r="O48" i="18"/>
  <c r="K49" i="18" s="1"/>
  <c r="D32" i="18"/>
  <c r="F32" i="18"/>
  <c r="E32" i="18" s="1"/>
  <c r="G32" i="18" s="1"/>
  <c r="C33" i="18" s="1"/>
  <c r="L49" i="18" l="1"/>
  <c r="M49" i="18"/>
  <c r="N49" i="18" s="1"/>
  <c r="O49" i="18"/>
  <c r="K50" i="18" s="1"/>
  <c r="D33" i="18"/>
  <c r="F33" i="18"/>
  <c r="L50" i="18" l="1"/>
  <c r="M50" i="18"/>
  <c r="N50" i="18" s="1"/>
  <c r="O50" i="18"/>
  <c r="K51" i="18" s="1"/>
  <c r="E33" i="18"/>
  <c r="G33" i="18" s="1"/>
  <c r="C34" i="18" s="1"/>
  <c r="L51" i="18" l="1"/>
  <c r="M51" i="18"/>
  <c r="N51" i="18" s="1"/>
  <c r="O51" i="18"/>
  <c r="K52" i="18" s="1"/>
  <c r="F34" i="18"/>
  <c r="D34" i="18"/>
  <c r="E34" i="18" l="1"/>
  <c r="G34" i="18" s="1"/>
  <c r="C35" i="18" s="1"/>
  <c r="D35" i="18" s="1"/>
  <c r="L52" i="18"/>
  <c r="M52" i="18"/>
  <c r="N52" i="18" s="1"/>
  <c r="O52" i="18"/>
  <c r="K53" i="18" s="1"/>
  <c r="F35" i="18" l="1"/>
  <c r="E35" i="18" s="1"/>
  <c r="G35" i="18" s="1"/>
  <c r="C36" i="18" s="1"/>
  <c r="F36" i="18" s="1"/>
  <c r="L53" i="18"/>
  <c r="M53" i="18"/>
  <c r="N53" i="18" s="1"/>
  <c r="O53" i="18"/>
  <c r="K54" i="18" s="1"/>
  <c r="D36" i="18" l="1"/>
  <c r="E36" i="18" s="1"/>
  <c r="G36" i="18" s="1"/>
  <c r="C37" i="18" s="1"/>
  <c r="F37" i="18" s="1"/>
  <c r="L54" i="18"/>
  <c r="M54" i="18"/>
  <c r="N54" i="18" s="1"/>
  <c r="O54" i="18"/>
  <c r="K55" i="18" s="1"/>
  <c r="D37" i="18" l="1"/>
  <c r="E37" i="18" s="1"/>
  <c r="G37" i="18" s="1"/>
  <c r="C38" i="18" s="1"/>
  <c r="L55" i="18"/>
  <c r="M55" i="18"/>
  <c r="N55" i="18" s="1"/>
  <c r="O55" i="18"/>
  <c r="K56" i="18" s="1"/>
  <c r="L56" i="18" l="1"/>
  <c r="M56" i="18"/>
  <c r="N56" i="18" s="1"/>
  <c r="O56" i="18"/>
  <c r="K57" i="18" s="1"/>
  <c r="F38" i="18"/>
  <c r="D38" i="18"/>
  <c r="E38" i="18" l="1"/>
  <c r="G38" i="18" s="1"/>
  <c r="C39" i="18" s="1"/>
  <c r="F39" i="18" s="1"/>
  <c r="L57" i="18"/>
  <c r="M57" i="18"/>
  <c r="N57" i="18" s="1"/>
  <c r="O57" i="18"/>
  <c r="K58" i="18" s="1"/>
  <c r="D39" i="18" l="1"/>
  <c r="E39" i="18" s="1"/>
  <c r="G39" i="18" s="1"/>
  <c r="C40" i="18" s="1"/>
  <c r="L58" i="18"/>
  <c r="M58" i="18"/>
  <c r="N58" i="18" s="1"/>
  <c r="O58" i="18"/>
  <c r="K59" i="18" s="1"/>
  <c r="L59" i="18" l="1"/>
  <c r="M59" i="18"/>
  <c r="N59" i="18" s="1"/>
  <c r="O59" i="18"/>
  <c r="K60" i="18" s="1"/>
  <c r="D40" i="18"/>
  <c r="F40" i="18"/>
  <c r="E40" i="18" s="1"/>
  <c r="G40" i="18" s="1"/>
  <c r="C41" i="18" s="1"/>
  <c r="L60" i="18" l="1"/>
  <c r="M60" i="18"/>
  <c r="N60" i="18" s="1"/>
  <c r="O60" i="18"/>
  <c r="K61" i="18" s="1"/>
  <c r="F41" i="18"/>
  <c r="D41" i="18"/>
  <c r="E41" i="18" l="1"/>
  <c r="G41" i="18" s="1"/>
  <c r="C42" i="18" s="1"/>
  <c r="D42" i="18" s="1"/>
  <c r="L61" i="18"/>
  <c r="M61" i="18"/>
  <c r="N61" i="18" s="1"/>
  <c r="O61" i="18"/>
  <c r="K62" i="18" s="1"/>
  <c r="F42" i="18" l="1"/>
  <c r="E42" i="18" s="1"/>
  <c r="G42" i="18" s="1"/>
  <c r="C43" i="18" s="1"/>
  <c r="D43" i="18" s="1"/>
  <c r="L62" i="18"/>
  <c r="N62" i="18"/>
  <c r="M62" i="18"/>
  <c r="O62" i="18"/>
  <c r="K63" i="18" s="1"/>
  <c r="F43" i="18" l="1"/>
  <c r="E43" i="18" s="1"/>
  <c r="G43" i="18" s="1"/>
  <c r="C44" i="18" s="1"/>
  <c r="L63" i="18"/>
  <c r="M63" i="18"/>
  <c r="N63" i="18" s="1"/>
  <c r="O63" i="18"/>
  <c r="K64" i="18" s="1"/>
  <c r="D44" i="18" l="1"/>
  <c r="F44" i="18"/>
  <c r="L64" i="18"/>
  <c r="M64" i="18"/>
  <c r="N64" i="18" s="1"/>
  <c r="O64" i="18"/>
  <c r="K65" i="18" s="1"/>
  <c r="E44" i="18" l="1"/>
  <c r="G44" i="18" s="1"/>
  <c r="C45" i="18" s="1"/>
  <c r="F45" i="18" s="1"/>
  <c r="L65" i="18"/>
  <c r="M65" i="18"/>
  <c r="N65" i="18" s="1"/>
  <c r="O65" i="18"/>
  <c r="K66" i="18" s="1"/>
  <c r="D45" i="18" l="1"/>
  <c r="E45" i="18" s="1"/>
  <c r="G45" i="18" s="1"/>
  <c r="C46" i="18" s="1"/>
  <c r="L66" i="18"/>
  <c r="M66" i="18"/>
  <c r="N66" i="18" s="1"/>
  <c r="O66" i="18"/>
  <c r="K67" i="18" s="1"/>
  <c r="D46" i="18" l="1"/>
  <c r="F46" i="18"/>
  <c r="E46" i="18" s="1"/>
  <c r="G46" i="18" s="1"/>
  <c r="C47" i="18" s="1"/>
  <c r="F47" i="18" s="1"/>
  <c r="L67" i="18"/>
  <c r="M67" i="18"/>
  <c r="N67" i="18" s="1"/>
  <c r="O67" i="18"/>
  <c r="K68" i="18" s="1"/>
  <c r="D47" i="18" l="1"/>
  <c r="E47" i="18" s="1"/>
  <c r="G47" i="18" s="1"/>
  <c r="C48" i="18" s="1"/>
  <c r="D48" i="18" s="1"/>
  <c r="L68" i="18"/>
  <c r="M68" i="18"/>
  <c r="N68" i="18" s="1"/>
  <c r="O68" i="18"/>
  <c r="K69" i="18" s="1"/>
  <c r="F48" i="18" l="1"/>
  <c r="E48" i="18" s="1"/>
  <c r="G48" i="18" s="1"/>
  <c r="C49" i="18" s="1"/>
  <c r="F49" i="18" s="1"/>
  <c r="L69" i="18"/>
  <c r="N69" i="18"/>
  <c r="M69" i="18"/>
  <c r="O69" i="18"/>
  <c r="K70" i="18" s="1"/>
  <c r="D49" i="18" l="1"/>
  <c r="E49" i="18" s="1"/>
  <c r="G49" i="18" s="1"/>
  <c r="C50" i="18" s="1"/>
  <c r="L70" i="18"/>
  <c r="M70" i="18"/>
  <c r="N70" i="18" s="1"/>
  <c r="O70" i="18"/>
  <c r="K71" i="18" s="1"/>
  <c r="F50" i="18" l="1"/>
  <c r="D50" i="18"/>
  <c r="E50" i="18" s="1"/>
  <c r="G50" i="18" s="1"/>
  <c r="C51" i="18" s="1"/>
  <c r="F51" i="18" s="1"/>
  <c r="L71" i="18"/>
  <c r="M71" i="18"/>
  <c r="N71" i="18" s="1"/>
  <c r="O71" i="18"/>
  <c r="K72" i="18" s="1"/>
  <c r="D51" i="18" l="1"/>
  <c r="L72" i="18"/>
  <c r="M72" i="18"/>
  <c r="N72" i="18" s="1"/>
  <c r="O72" i="18"/>
  <c r="K73" i="18" s="1"/>
  <c r="E51" i="18"/>
  <c r="G51" i="18" s="1"/>
  <c r="C52" i="18" s="1"/>
  <c r="L73" i="18" l="1"/>
  <c r="M73" i="18"/>
  <c r="N73" i="18" s="1"/>
  <c r="O73" i="18"/>
  <c r="K74" i="18" s="1"/>
  <c r="F52" i="18"/>
  <c r="D52" i="18"/>
  <c r="E52" i="18" l="1"/>
  <c r="G52" i="18" s="1"/>
  <c r="C53" i="18" s="1"/>
  <c r="D53" i="18" s="1"/>
  <c r="L74" i="18"/>
  <c r="M74" i="18"/>
  <c r="N74" i="18" s="1"/>
  <c r="O74" i="18"/>
  <c r="K75" i="18" s="1"/>
  <c r="F53" i="18" l="1"/>
  <c r="E53" i="18" s="1"/>
  <c r="G53" i="18" s="1"/>
  <c r="C54" i="18" s="1"/>
  <c r="F54" i="18" s="1"/>
  <c r="L75" i="18"/>
  <c r="N75" i="18"/>
  <c r="M75" i="18"/>
  <c r="O75" i="18"/>
  <c r="K76" i="18" s="1"/>
  <c r="D54" i="18" l="1"/>
  <c r="E54" i="18" s="1"/>
  <c r="G54" i="18" s="1"/>
  <c r="C55" i="18" s="1"/>
  <c r="L76" i="18"/>
  <c r="N76" i="18"/>
  <c r="M76" i="18"/>
  <c r="O76" i="18"/>
  <c r="K77" i="18" s="1"/>
  <c r="D55" i="18" l="1"/>
  <c r="F55" i="18"/>
  <c r="L77" i="18"/>
  <c r="M77" i="18"/>
  <c r="N77" i="18" s="1"/>
  <c r="O77" i="18"/>
  <c r="K78" i="18" s="1"/>
  <c r="E55" i="18" l="1"/>
  <c r="G55" i="18" s="1"/>
  <c r="C56" i="18" s="1"/>
  <c r="L78" i="18"/>
  <c r="M78" i="18"/>
  <c r="N78" i="18" s="1"/>
  <c r="O78" i="18"/>
  <c r="K79" i="18" s="1"/>
  <c r="D56" i="18" l="1"/>
  <c r="F56" i="18"/>
  <c r="E56" i="18" s="1"/>
  <c r="G56" i="18" s="1"/>
  <c r="C57" i="18" s="1"/>
  <c r="L79" i="18"/>
  <c r="M79" i="18"/>
  <c r="N79" i="18" s="1"/>
  <c r="O79" i="18"/>
  <c r="K80" i="18" s="1"/>
  <c r="D57" i="18" l="1"/>
  <c r="F57" i="18"/>
  <c r="E57" i="18" s="1"/>
  <c r="G57" i="18" s="1"/>
  <c r="C58" i="18" s="1"/>
  <c r="L80" i="18"/>
  <c r="M80" i="18"/>
  <c r="N80" i="18" s="1"/>
  <c r="O80" i="18"/>
  <c r="K81" i="18" s="1"/>
  <c r="F58" i="18" l="1"/>
  <c r="D58" i="18"/>
  <c r="L81" i="18"/>
  <c r="M81" i="18"/>
  <c r="N81" i="18" s="1"/>
  <c r="O81" i="18"/>
  <c r="K82" i="18" s="1"/>
  <c r="E58" i="18" l="1"/>
  <c r="G58" i="18" s="1"/>
  <c r="C59" i="18" s="1"/>
  <c r="D59" i="18" s="1"/>
  <c r="L82" i="18"/>
  <c r="M82" i="18"/>
  <c r="N82" i="18" s="1"/>
  <c r="O82" i="18"/>
  <c r="K83" i="18" s="1"/>
  <c r="F59" i="18" l="1"/>
  <c r="E59" i="18"/>
  <c r="G59" i="18" s="1"/>
  <c r="C60" i="18" s="1"/>
  <c r="F60" i="18" s="1"/>
  <c r="E60" i="18" s="1"/>
  <c r="G60" i="18" s="1"/>
  <c r="C61" i="18" s="1"/>
  <c r="L83" i="18"/>
  <c r="M83" i="18"/>
  <c r="N83" i="18" s="1"/>
  <c r="O83" i="18"/>
  <c r="K84" i="18" s="1"/>
  <c r="D60" i="18" l="1"/>
  <c r="F61" i="18"/>
  <c r="D61" i="18"/>
  <c r="L84" i="18"/>
  <c r="M84" i="18"/>
  <c r="N84" i="18" s="1"/>
  <c r="O84" i="18"/>
  <c r="K85" i="18" s="1"/>
  <c r="E61" i="18" l="1"/>
  <c r="G61" i="18" s="1"/>
  <c r="C62" i="18" s="1"/>
  <c r="F62" i="18" s="1"/>
  <c r="E62" i="18" s="1"/>
  <c r="G62" i="18" s="1"/>
  <c r="C63" i="18" s="1"/>
  <c r="L85" i="18"/>
  <c r="M85" i="18"/>
  <c r="N85" i="18" s="1"/>
  <c r="O85" i="18"/>
  <c r="K86" i="18" s="1"/>
  <c r="D62" i="18" l="1"/>
  <c r="F63" i="18"/>
  <c r="D63" i="18"/>
  <c r="L86" i="18"/>
  <c r="M86" i="18"/>
  <c r="N86" i="18" s="1"/>
  <c r="O86" i="18"/>
  <c r="K87" i="18" s="1"/>
  <c r="E63" i="18" l="1"/>
  <c r="G63" i="18" s="1"/>
  <c r="C64" i="18" s="1"/>
  <c r="L87" i="18"/>
  <c r="M87" i="18"/>
  <c r="N87" i="18" s="1"/>
  <c r="O87" i="18"/>
  <c r="K88" i="18" s="1"/>
  <c r="D64" i="18" l="1"/>
  <c r="F64" i="18"/>
  <c r="E64" i="18" s="1"/>
  <c r="G64" i="18" s="1"/>
  <c r="C65" i="18" s="1"/>
  <c r="L88" i="18"/>
  <c r="N88" i="18"/>
  <c r="M88" i="18"/>
  <c r="O88" i="18"/>
  <c r="K89" i="18" s="1"/>
  <c r="D65" i="18" l="1"/>
  <c r="F65" i="18"/>
  <c r="E65" i="18" s="1"/>
  <c r="G65" i="18" s="1"/>
  <c r="C66" i="18" s="1"/>
  <c r="L89" i="18"/>
  <c r="M89" i="18"/>
  <c r="N89" i="18" s="1"/>
  <c r="O89" i="18"/>
  <c r="K90" i="18" s="1"/>
  <c r="F66" i="18" l="1"/>
  <c r="D66" i="18"/>
  <c r="L90" i="18"/>
  <c r="M90" i="18"/>
  <c r="N90" i="18" s="1"/>
  <c r="O90" i="18"/>
  <c r="K91" i="18" s="1"/>
  <c r="E66" i="18" l="1"/>
  <c r="G66" i="18" s="1"/>
  <c r="C67" i="18" s="1"/>
  <c r="F67" i="18" s="1"/>
  <c r="L91" i="18"/>
  <c r="M91" i="18"/>
  <c r="N91" i="18" s="1"/>
  <c r="O91" i="18"/>
  <c r="K92" i="18" s="1"/>
  <c r="D67" i="18" l="1"/>
  <c r="E67" i="18"/>
  <c r="G67" i="18" s="1"/>
  <c r="C68" i="18" s="1"/>
  <c r="L92" i="18"/>
  <c r="M92" i="18"/>
  <c r="N92" i="18" s="1"/>
  <c r="O92" i="18"/>
  <c r="K93" i="18" s="1"/>
  <c r="F68" i="18" l="1"/>
  <c r="D68" i="18"/>
  <c r="L93" i="18"/>
  <c r="M93" i="18"/>
  <c r="N93" i="18" s="1"/>
  <c r="O93" i="18"/>
  <c r="K94" i="18" s="1"/>
  <c r="E68" i="18" l="1"/>
  <c r="G68" i="18" s="1"/>
  <c r="C69" i="18" s="1"/>
  <c r="L94" i="18"/>
  <c r="M94" i="18"/>
  <c r="N94" i="18" s="1"/>
  <c r="O94" i="18"/>
  <c r="K95" i="18" s="1"/>
  <c r="F69" i="18" l="1"/>
  <c r="D69" i="18"/>
  <c r="E69" i="18" s="1"/>
  <c r="G69" i="18" s="1"/>
  <c r="C70" i="18" s="1"/>
  <c r="L95" i="18"/>
  <c r="M95" i="18"/>
  <c r="N95" i="18" s="1"/>
  <c r="O95" i="18"/>
  <c r="K96" i="18" s="1"/>
  <c r="F70" i="18" l="1"/>
  <c r="D70" i="18"/>
  <c r="L96" i="18"/>
  <c r="M96" i="18"/>
  <c r="N96" i="18" s="1"/>
  <c r="O96" i="18"/>
  <c r="K97" i="18" s="1"/>
  <c r="E70" i="18" l="1"/>
  <c r="G70" i="18" s="1"/>
  <c r="C71" i="18" s="1"/>
  <c r="D71" i="18" s="1"/>
  <c r="L97" i="18"/>
  <c r="M97" i="18"/>
  <c r="N97" i="18" s="1"/>
  <c r="O97" i="18"/>
  <c r="K98" i="18" s="1"/>
  <c r="F71" i="18" l="1"/>
  <c r="E71" i="18"/>
  <c r="G71" i="18" s="1"/>
  <c r="C72" i="18" s="1"/>
  <c r="D72" i="18" s="1"/>
  <c r="L98" i="18"/>
  <c r="M98" i="18"/>
  <c r="N98" i="18" s="1"/>
  <c r="O98" i="18"/>
  <c r="K99" i="18" s="1"/>
  <c r="F72" i="18" l="1"/>
  <c r="E72" i="18"/>
  <c r="G72" i="18" s="1"/>
  <c r="C73" i="18" s="1"/>
  <c r="D73" i="18" s="1"/>
  <c r="L99" i="18"/>
  <c r="M99" i="18"/>
  <c r="N99" i="18" s="1"/>
  <c r="O99" i="18"/>
  <c r="K100" i="18" s="1"/>
  <c r="F73" i="18" l="1"/>
  <c r="E73" i="18" s="1"/>
  <c r="G73" i="18" s="1"/>
  <c r="C74" i="18" s="1"/>
  <c r="D74" i="18" s="1"/>
  <c r="L100" i="18"/>
  <c r="M100" i="18"/>
  <c r="N100" i="18" s="1"/>
  <c r="O100" i="18"/>
  <c r="K101" i="18" s="1"/>
  <c r="F74" i="18" l="1"/>
  <c r="E74" i="18" s="1"/>
  <c r="G74" i="18" s="1"/>
  <c r="C75" i="18" s="1"/>
  <c r="F75" i="18" s="1"/>
  <c r="L101" i="18"/>
  <c r="M101" i="18"/>
  <c r="N101" i="18" s="1"/>
  <c r="O101" i="18"/>
  <c r="K102" i="18" s="1"/>
  <c r="D75" i="18" l="1"/>
  <c r="E75" i="18"/>
  <c r="G75" i="18" s="1"/>
  <c r="C76" i="18" s="1"/>
  <c r="F76" i="18" s="1"/>
  <c r="L102" i="18"/>
  <c r="M102" i="18"/>
  <c r="N102" i="18" s="1"/>
  <c r="O102" i="18"/>
  <c r="K103" i="18" s="1"/>
  <c r="D76" i="18" l="1"/>
  <c r="E76" i="18" s="1"/>
  <c r="G76" i="18" s="1"/>
  <c r="C77" i="18" s="1"/>
  <c r="L103" i="18"/>
  <c r="M103" i="18"/>
  <c r="N103" i="18" s="1"/>
  <c r="O103" i="18"/>
  <c r="K104" i="18" s="1"/>
  <c r="D77" i="18" l="1"/>
  <c r="F77" i="18"/>
  <c r="E77" i="18" s="1"/>
  <c r="G77" i="18" s="1"/>
  <c r="C78" i="18" s="1"/>
  <c r="F78" i="18" s="1"/>
  <c r="L104" i="18"/>
  <c r="M104" i="18"/>
  <c r="N104" i="18"/>
  <c r="O104" i="18"/>
  <c r="K105" i="18" s="1"/>
  <c r="D78" i="18" l="1"/>
  <c r="E78" i="18" s="1"/>
  <c r="G78" i="18" s="1"/>
  <c r="C79" i="18" s="1"/>
  <c r="L105" i="18"/>
  <c r="M105" i="18"/>
  <c r="N105" i="18" s="1"/>
  <c r="O105" i="18"/>
  <c r="K106" i="18" s="1"/>
  <c r="D79" i="18" l="1"/>
  <c r="F79" i="18"/>
  <c r="E79" i="18" s="1"/>
  <c r="G79" i="18" s="1"/>
  <c r="C80" i="18" s="1"/>
  <c r="L106" i="18"/>
  <c r="M106" i="18"/>
  <c r="N106" i="18" s="1"/>
  <c r="O106" i="18"/>
  <c r="K107" i="18" s="1"/>
  <c r="D80" i="18" l="1"/>
  <c r="F80" i="18"/>
  <c r="E80" i="18" s="1"/>
  <c r="G80" i="18" s="1"/>
  <c r="C81" i="18" s="1"/>
  <c r="L107" i="18"/>
  <c r="M107" i="18"/>
  <c r="N107" i="18" s="1"/>
  <c r="O107" i="18"/>
  <c r="K108" i="18" s="1"/>
  <c r="F81" i="18" l="1"/>
  <c r="D81" i="18"/>
  <c r="E81" i="18" s="1"/>
  <c r="G81" i="18" s="1"/>
  <c r="C82" i="18" s="1"/>
  <c r="D82" i="18" s="1"/>
  <c r="L108" i="18"/>
  <c r="M108" i="18"/>
  <c r="N108" i="18" s="1"/>
  <c r="O108" i="18"/>
  <c r="K109" i="18" s="1"/>
  <c r="F82" i="18" l="1"/>
  <c r="E82" i="18" s="1"/>
  <c r="G82" i="18" s="1"/>
  <c r="C83" i="18" s="1"/>
  <c r="D83" i="18" s="1"/>
  <c r="L109" i="18"/>
  <c r="M109" i="18"/>
  <c r="N109" i="18" s="1"/>
  <c r="O109" i="18"/>
  <c r="K110" i="18" s="1"/>
  <c r="F83" i="18" l="1"/>
  <c r="E83" i="18" s="1"/>
  <c r="G83" i="18" s="1"/>
  <c r="C84" i="18" s="1"/>
  <c r="F84" i="18" s="1"/>
  <c r="L110" i="18"/>
  <c r="M110" i="18"/>
  <c r="N110" i="18" s="1"/>
  <c r="O110" i="18"/>
  <c r="K111" i="18" s="1"/>
  <c r="D84" i="18" l="1"/>
  <c r="E84" i="18" s="1"/>
  <c r="G84" i="18" s="1"/>
  <c r="C85" i="18" s="1"/>
  <c r="L111" i="18"/>
  <c r="M111" i="18"/>
  <c r="N111" i="18" s="1"/>
  <c r="O111" i="18"/>
  <c r="K112" i="18" s="1"/>
  <c r="F85" i="18" l="1"/>
  <c r="D85" i="18"/>
  <c r="L112" i="18"/>
  <c r="M112" i="18"/>
  <c r="N112" i="18" s="1"/>
  <c r="O112" i="18"/>
  <c r="K113" i="18" s="1"/>
  <c r="E85" i="18" l="1"/>
  <c r="G85" i="18" s="1"/>
  <c r="C86" i="18" s="1"/>
  <c r="L113" i="18"/>
  <c r="M113" i="18"/>
  <c r="N113" i="18" s="1"/>
  <c r="O113" i="18"/>
  <c r="K114" i="18" s="1"/>
  <c r="D86" i="18" l="1"/>
  <c r="F86" i="18"/>
  <c r="E86" i="18" s="1"/>
  <c r="G86" i="18" s="1"/>
  <c r="C87" i="18" s="1"/>
  <c r="L114" i="18"/>
  <c r="M114" i="18"/>
  <c r="N114" i="18" s="1"/>
  <c r="O114" i="18"/>
  <c r="K115" i="18" s="1"/>
  <c r="F87" i="18" l="1"/>
  <c r="D87" i="18"/>
  <c r="L115" i="18"/>
  <c r="M115" i="18"/>
  <c r="N115" i="18" s="1"/>
  <c r="O115" i="18"/>
  <c r="K116" i="18" s="1"/>
  <c r="E87" i="18" l="1"/>
  <c r="G87" i="18" s="1"/>
  <c r="C88" i="18" s="1"/>
  <c r="L116" i="18"/>
  <c r="M116" i="18"/>
  <c r="N116" i="18" s="1"/>
  <c r="O116" i="18"/>
  <c r="K117" i="18" s="1"/>
  <c r="F88" i="18" l="1"/>
  <c r="D88" i="18"/>
  <c r="E88" i="18" s="1"/>
  <c r="G88" i="18" s="1"/>
  <c r="C89" i="18" s="1"/>
  <c r="L117" i="18"/>
  <c r="M117" i="18"/>
  <c r="N117" i="18" s="1"/>
  <c r="O117" i="18"/>
  <c r="K118" i="18" s="1"/>
  <c r="F89" i="18" l="1"/>
  <c r="D89" i="18"/>
  <c r="L118" i="18"/>
  <c r="N118" i="18"/>
  <c r="M118" i="18"/>
  <c r="O118" i="18"/>
  <c r="K119" i="18" s="1"/>
  <c r="E89" i="18" l="1"/>
  <c r="G89" i="18" s="1"/>
  <c r="C90" i="18" s="1"/>
  <c r="L119" i="18"/>
  <c r="M119" i="18"/>
  <c r="N119" i="18" s="1"/>
  <c r="O119" i="18"/>
  <c r="K120" i="18" s="1"/>
  <c r="D90" i="18" l="1"/>
  <c r="F90" i="18"/>
  <c r="E90" i="18" s="1"/>
  <c r="G90" i="18" s="1"/>
  <c r="C91" i="18" s="1"/>
  <c r="L120" i="18"/>
  <c r="M120" i="18"/>
  <c r="N120" i="18" s="1"/>
  <c r="O120" i="18"/>
  <c r="K121" i="18" s="1"/>
  <c r="F91" i="18" l="1"/>
  <c r="D91" i="18"/>
  <c r="L121" i="18"/>
  <c r="M121" i="18"/>
  <c r="N121" i="18" s="1"/>
  <c r="O121" i="18"/>
  <c r="K122" i="18" s="1"/>
  <c r="E91" i="18" l="1"/>
  <c r="G91" i="18" s="1"/>
  <c r="C92" i="18" s="1"/>
  <c r="L122" i="18"/>
  <c r="M122" i="18"/>
  <c r="N122" i="18" s="1"/>
  <c r="O122" i="18"/>
  <c r="K123" i="18" s="1"/>
  <c r="F92" i="18" l="1"/>
  <c r="D92" i="18"/>
  <c r="L123" i="18"/>
  <c r="M123" i="18"/>
  <c r="N123" i="18" s="1"/>
  <c r="O123" i="18"/>
  <c r="K124" i="18" s="1"/>
  <c r="E92" i="18" l="1"/>
  <c r="G92" i="18" s="1"/>
  <c r="C93" i="18" s="1"/>
  <c r="L124" i="18"/>
  <c r="M124" i="18"/>
  <c r="N124" i="18" s="1"/>
  <c r="O124" i="18"/>
  <c r="K125" i="18" s="1"/>
  <c r="F93" i="18" l="1"/>
  <c r="D93" i="18"/>
  <c r="L125" i="18"/>
  <c r="N125" i="18"/>
  <c r="M125" i="18"/>
  <c r="O125" i="18"/>
  <c r="K126" i="18" s="1"/>
  <c r="E93" i="18" l="1"/>
  <c r="G93" i="18" s="1"/>
  <c r="C94" i="18" s="1"/>
  <c r="L126" i="18"/>
  <c r="M126" i="18"/>
  <c r="N126" i="18" s="1"/>
  <c r="O126" i="18"/>
  <c r="K127" i="18" s="1"/>
  <c r="F94" i="18" l="1"/>
  <c r="E94" i="18" s="1"/>
  <c r="G94" i="18" s="1"/>
  <c r="C95" i="18" s="1"/>
  <c r="D94" i="18"/>
  <c r="L127" i="18"/>
  <c r="M127" i="18"/>
  <c r="N127" i="18" s="1"/>
  <c r="O127" i="18"/>
  <c r="K128" i="18" s="1"/>
  <c r="F95" i="18" l="1"/>
  <c r="E95" i="18" s="1"/>
  <c r="G95" i="18" s="1"/>
  <c r="C96" i="18" s="1"/>
  <c r="D95" i="18"/>
  <c r="L128" i="18"/>
  <c r="M128" i="18"/>
  <c r="N128" i="18" s="1"/>
  <c r="O128" i="18"/>
  <c r="K129" i="18" s="1"/>
  <c r="F96" i="18" l="1"/>
  <c r="D96" i="18"/>
  <c r="E96" i="18"/>
  <c r="G96" i="18" s="1"/>
  <c r="C97" i="18" s="1"/>
  <c r="L129" i="18"/>
  <c r="M129" i="18"/>
  <c r="N129" i="18" s="1"/>
  <c r="O129" i="18"/>
  <c r="K130" i="18" s="1"/>
  <c r="F97" i="18" l="1"/>
  <c r="D97" i="18"/>
  <c r="E97" i="18"/>
  <c r="G97" i="18" s="1"/>
  <c r="C98" i="18" s="1"/>
  <c r="L130" i="18"/>
  <c r="M130" i="18"/>
  <c r="N130" i="18" s="1"/>
  <c r="O130" i="18"/>
  <c r="K131" i="18" s="1"/>
  <c r="F98" i="18" l="1"/>
  <c r="E98" i="18" s="1"/>
  <c r="G98" i="18" s="1"/>
  <c r="C99" i="18" s="1"/>
  <c r="D98" i="18"/>
  <c r="L131" i="18"/>
  <c r="M131" i="18"/>
  <c r="N131" i="18" s="1"/>
  <c r="O131" i="18"/>
  <c r="K132" i="18" s="1"/>
  <c r="F99" i="18" l="1"/>
  <c r="D99" i="18"/>
  <c r="E99" i="18"/>
  <c r="G99" i="18" s="1"/>
  <c r="C100" i="18" s="1"/>
  <c r="L132" i="18"/>
  <c r="M132" i="18"/>
  <c r="N132" i="18" s="1"/>
  <c r="O132" i="18"/>
  <c r="K133" i="18" s="1"/>
  <c r="F100" i="18" l="1"/>
  <c r="D100" i="18"/>
  <c r="E100" i="18" s="1"/>
  <c r="G100" i="18" s="1"/>
  <c r="C101" i="18" s="1"/>
  <c r="L133" i="18"/>
  <c r="M133" i="18"/>
  <c r="N133" i="18" s="1"/>
  <c r="O133" i="18"/>
  <c r="K134" i="18" s="1"/>
  <c r="D101" i="18" l="1"/>
  <c r="F101" i="18"/>
  <c r="E101" i="18" s="1"/>
  <c r="G101" i="18" s="1"/>
  <c r="C102" i="18" s="1"/>
  <c r="L134" i="18"/>
  <c r="M134" i="18"/>
  <c r="N134" i="18" s="1"/>
  <c r="O134" i="18"/>
  <c r="K135" i="18" s="1"/>
  <c r="F102" i="18" l="1"/>
  <c r="D102" i="18"/>
  <c r="E102" i="18"/>
  <c r="G102" i="18" s="1"/>
  <c r="C103" i="18" s="1"/>
  <c r="L135" i="18"/>
  <c r="N135" i="18"/>
  <c r="M135" i="18"/>
  <c r="O135" i="18"/>
  <c r="K136" i="18" s="1"/>
  <c r="D103" i="18" l="1"/>
  <c r="F103" i="18"/>
  <c r="E103" i="18" s="1"/>
  <c r="G103" i="18" s="1"/>
  <c r="C104" i="18" s="1"/>
  <c r="L136" i="18"/>
  <c r="M136" i="18"/>
  <c r="N136" i="18"/>
  <c r="O136" i="18"/>
  <c r="K137" i="18" s="1"/>
  <c r="F104" i="18" l="1"/>
  <c r="D104" i="18"/>
  <c r="E104" i="18"/>
  <c r="G104" i="18" s="1"/>
  <c r="C105" i="18" s="1"/>
  <c r="L137" i="18"/>
  <c r="N137" i="18"/>
  <c r="M137" i="18"/>
  <c r="O137" i="18"/>
  <c r="K138" i="18" s="1"/>
  <c r="D105" i="18" l="1"/>
  <c r="F105" i="18"/>
  <c r="E105" i="18" s="1"/>
  <c r="G105" i="18" s="1"/>
  <c r="C106" i="18" s="1"/>
  <c r="L138" i="18"/>
  <c r="M138" i="18"/>
  <c r="N138" i="18" s="1"/>
  <c r="O138" i="18"/>
  <c r="K139" i="18" s="1"/>
  <c r="F106" i="18" l="1"/>
  <c r="E106" i="18" s="1"/>
  <c r="G106" i="18" s="1"/>
  <c r="C107" i="18" s="1"/>
  <c r="D106" i="18"/>
  <c r="L139" i="18"/>
  <c r="N139" i="18"/>
  <c r="M139" i="18"/>
  <c r="O139" i="18"/>
  <c r="K140" i="18" s="1"/>
  <c r="D107" i="18" l="1"/>
  <c r="F107" i="18"/>
  <c r="E107" i="18" s="1"/>
  <c r="G107" i="18" s="1"/>
  <c r="C108" i="18" s="1"/>
  <c r="L140" i="18"/>
  <c r="M140" i="18"/>
  <c r="N140" i="18" s="1"/>
  <c r="O140" i="18"/>
  <c r="K141" i="18" s="1"/>
  <c r="F108" i="18" l="1"/>
  <c r="E108" i="18" s="1"/>
  <c r="G108" i="18" s="1"/>
  <c r="C109" i="18" s="1"/>
  <c r="D108" i="18"/>
  <c r="L141" i="18"/>
  <c r="M141" i="18"/>
  <c r="N141" i="18" s="1"/>
  <c r="O141" i="18"/>
  <c r="K142" i="18" s="1"/>
  <c r="F109" i="18" l="1"/>
  <c r="E109" i="18" s="1"/>
  <c r="G109" i="18" s="1"/>
  <c r="C110" i="18" s="1"/>
  <c r="D109" i="18"/>
  <c r="L142" i="18"/>
  <c r="M142" i="18"/>
  <c r="N142" i="18" s="1"/>
  <c r="O142" i="18"/>
  <c r="K143" i="18" s="1"/>
  <c r="D110" i="18" l="1"/>
  <c r="F110" i="18"/>
  <c r="E110" i="18"/>
  <c r="G110" i="18" s="1"/>
  <c r="C111" i="18" s="1"/>
  <c r="L143" i="18"/>
  <c r="M143" i="18"/>
  <c r="N143" i="18" s="1"/>
  <c r="O143" i="18"/>
  <c r="K144" i="18" s="1"/>
  <c r="D111" i="18" l="1"/>
  <c r="F111" i="18"/>
  <c r="E111" i="18"/>
  <c r="G111" i="18" s="1"/>
  <c r="C112" i="18" s="1"/>
  <c r="E112" i="18" s="1"/>
  <c r="G112" i="18" s="1"/>
  <c r="C113" i="18" s="1"/>
  <c r="L144" i="18"/>
  <c r="M144" i="18"/>
  <c r="N144" i="18"/>
  <c r="O144" i="18"/>
  <c r="K145" i="18" s="1"/>
  <c r="F112" i="18" l="1"/>
  <c r="D112" i="18"/>
  <c r="L145" i="18"/>
  <c r="M145" i="18"/>
  <c r="N145" i="18" s="1"/>
  <c r="O145" i="18"/>
  <c r="K146" i="18" s="1"/>
  <c r="F113" i="18"/>
  <c r="D113" i="18"/>
  <c r="L146" i="18" l="1"/>
  <c r="M146" i="18"/>
  <c r="N146" i="18" s="1"/>
  <c r="O146" i="18"/>
  <c r="K147" i="18" s="1"/>
  <c r="E113" i="18"/>
  <c r="G113" i="18" s="1"/>
  <c r="C114" i="18" s="1"/>
  <c r="L147" i="18" l="1"/>
  <c r="M147" i="18"/>
  <c r="N147" i="18" s="1"/>
  <c r="O147" i="18"/>
  <c r="K148" i="18" s="1"/>
  <c r="D114" i="18"/>
  <c r="F114" i="18"/>
  <c r="E114" i="18" s="1"/>
  <c r="G114" i="18" s="1"/>
  <c r="C115" i="18" s="1"/>
  <c r="L148" i="18" l="1"/>
  <c r="M148" i="18"/>
  <c r="N148" i="18" s="1"/>
  <c r="O148" i="18"/>
  <c r="K149" i="18" s="1"/>
  <c r="F115" i="18"/>
  <c r="D115" i="18"/>
  <c r="E115" i="18" l="1"/>
  <c r="G115" i="18" s="1"/>
  <c r="C116" i="18" s="1"/>
  <c r="D116" i="18" s="1"/>
  <c r="L149" i="18"/>
  <c r="M149" i="18"/>
  <c r="N149" i="18" s="1"/>
  <c r="O149" i="18"/>
  <c r="K150" i="18" s="1"/>
  <c r="F116" i="18" l="1"/>
  <c r="L150" i="18"/>
  <c r="M150" i="18"/>
  <c r="N150" i="18" s="1"/>
  <c r="O150" i="18"/>
  <c r="K151" i="18" s="1"/>
  <c r="E116" i="18"/>
  <c r="L151" i="18" l="1"/>
  <c r="M151" i="18"/>
  <c r="N151" i="18" s="1"/>
  <c r="O151" i="18"/>
  <c r="K152" i="18" s="1"/>
  <c r="G116" i="18"/>
  <c r="C117" i="18" s="1"/>
  <c r="L152" i="18" l="1"/>
  <c r="N152" i="18"/>
  <c r="M152" i="18"/>
  <c r="O152" i="18"/>
  <c r="K153" i="18" s="1"/>
  <c r="F117" i="18"/>
  <c r="D117" i="18"/>
  <c r="L153" i="18" l="1"/>
  <c r="M153" i="18"/>
  <c r="N153" i="18" s="1"/>
  <c r="O153" i="18"/>
  <c r="K154" i="18" s="1"/>
  <c r="E117" i="18"/>
  <c r="L154" i="18" l="1"/>
  <c r="M154" i="18"/>
  <c r="N154" i="18" s="1"/>
  <c r="O154" i="18"/>
  <c r="K155" i="18" s="1"/>
  <c r="G117" i="18"/>
  <c r="C118" i="18" s="1"/>
  <c r="L155" i="18" l="1"/>
  <c r="M155" i="18"/>
  <c r="N155" i="18" s="1"/>
  <c r="O155" i="18"/>
  <c r="K156" i="18" s="1"/>
  <c r="F118" i="18"/>
  <c r="D118" i="18"/>
  <c r="L156" i="18" l="1"/>
  <c r="N156" i="18"/>
  <c r="M156" i="18"/>
  <c r="O156" i="18"/>
  <c r="K157" i="18" s="1"/>
  <c r="E118" i="18"/>
  <c r="L157" i="18" l="1"/>
  <c r="M157" i="18"/>
  <c r="N157" i="18" s="1"/>
  <c r="O157" i="18"/>
  <c r="K158" i="18" s="1"/>
  <c r="G118" i="18"/>
  <c r="C119" i="18" s="1"/>
  <c r="L158" i="18" l="1"/>
  <c r="M158" i="18"/>
  <c r="N158" i="18" s="1"/>
  <c r="O158" i="18"/>
  <c r="K159" i="18" s="1"/>
  <c r="F119" i="18"/>
  <c r="D119" i="18"/>
  <c r="L159" i="18" l="1"/>
  <c r="M159" i="18"/>
  <c r="N159" i="18" s="1"/>
  <c r="O159" i="18"/>
  <c r="K160" i="18" s="1"/>
  <c r="E119" i="18"/>
  <c r="L160" i="18" l="1"/>
  <c r="M160" i="18"/>
  <c r="N160" i="18" s="1"/>
  <c r="O160" i="18"/>
  <c r="K161" i="18" s="1"/>
  <c r="G119" i="18"/>
  <c r="C120" i="18" s="1"/>
  <c r="L161" i="18" l="1"/>
  <c r="M161" i="18"/>
  <c r="N161" i="18" s="1"/>
  <c r="O161" i="18"/>
  <c r="K162" i="18" s="1"/>
  <c r="F120" i="18"/>
  <c r="D120" i="18"/>
  <c r="L162" i="18" l="1"/>
  <c r="M162" i="18"/>
  <c r="N162" i="18" s="1"/>
  <c r="O162" i="18"/>
  <c r="K163" i="18" s="1"/>
  <c r="E120" i="18"/>
  <c r="L163" i="18" l="1"/>
  <c r="N163" i="18"/>
  <c r="M163" i="18"/>
  <c r="O163" i="18"/>
  <c r="K164" i="18" s="1"/>
  <c r="G120" i="18"/>
  <c r="C121" i="18" s="1"/>
  <c r="L164" i="18" l="1"/>
  <c r="N164" i="18" s="1"/>
  <c r="M164" i="18"/>
  <c r="O164" i="18"/>
  <c r="K165" i="18" s="1"/>
  <c r="F121" i="18"/>
  <c r="D121" i="18"/>
  <c r="E121" i="18" l="1"/>
  <c r="G121" i="18" s="1"/>
  <c r="C122" i="18" s="1"/>
  <c r="F122" i="18" s="1"/>
  <c r="L165" i="18"/>
  <c r="M165" i="18"/>
  <c r="N165" i="18" s="1"/>
  <c r="O165" i="18"/>
  <c r="K166" i="18" s="1"/>
  <c r="D122" i="18" l="1"/>
  <c r="L166" i="18"/>
  <c r="M166" i="18"/>
  <c r="N166" i="18" s="1"/>
  <c r="O166" i="18"/>
  <c r="K167" i="18" s="1"/>
  <c r="E122" i="18"/>
  <c r="G122" i="18" s="1"/>
  <c r="C123" i="18" s="1"/>
  <c r="L167" i="18" l="1"/>
  <c r="M167" i="18"/>
  <c r="N167" i="18" s="1"/>
  <c r="O167" i="18"/>
  <c r="K168" i="18" s="1"/>
  <c r="F123" i="18"/>
  <c r="E123" i="18" s="1"/>
  <c r="G123" i="18" s="1"/>
  <c r="C124" i="18" s="1"/>
  <c r="D123" i="18"/>
  <c r="L168" i="18" l="1"/>
  <c r="M168" i="18"/>
  <c r="N168" i="18" s="1"/>
  <c r="O168" i="18"/>
  <c r="K169" i="18" s="1"/>
  <c r="D124" i="18"/>
  <c r="F124" i="18"/>
  <c r="E124" i="18" s="1"/>
  <c r="G124" i="18" s="1"/>
  <c r="C125" i="18" s="1"/>
  <c r="L169" i="18" l="1"/>
  <c r="M169" i="18"/>
  <c r="N169" i="18" s="1"/>
  <c r="O169" i="18"/>
  <c r="K170" i="18" s="1"/>
  <c r="D125" i="18"/>
  <c r="F125" i="18"/>
  <c r="E125" i="18" s="1"/>
  <c r="G125" i="18" s="1"/>
  <c r="C126" i="18" s="1"/>
  <c r="L170" i="18" l="1"/>
  <c r="M170" i="18"/>
  <c r="N170" i="18" s="1"/>
  <c r="O170" i="18"/>
  <c r="K171" i="18" s="1"/>
  <c r="D126" i="18"/>
  <c r="F126" i="18"/>
  <c r="E126" i="18" s="1"/>
  <c r="G126" i="18" s="1"/>
  <c r="C127" i="18" s="1"/>
  <c r="L171" i="18" l="1"/>
  <c r="M171" i="18"/>
  <c r="N171" i="18" s="1"/>
  <c r="O171" i="18"/>
  <c r="K172" i="18" s="1"/>
  <c r="D127" i="18"/>
  <c r="F127" i="18"/>
  <c r="E127" i="18" s="1"/>
  <c r="G127" i="18" s="1"/>
  <c r="C128" i="18" s="1"/>
  <c r="L172" i="18" l="1"/>
  <c r="M172" i="18"/>
  <c r="N172" i="18" s="1"/>
  <c r="O172" i="18"/>
  <c r="K173" i="18" s="1"/>
  <c r="D128" i="18"/>
  <c r="F128" i="18"/>
  <c r="E128" i="18" s="1"/>
  <c r="G128" i="18" s="1"/>
  <c r="C129" i="18" s="1"/>
  <c r="L173" i="18" l="1"/>
  <c r="M173" i="18"/>
  <c r="N173" i="18" s="1"/>
  <c r="O173" i="18"/>
  <c r="K174" i="18" s="1"/>
  <c r="F129" i="18"/>
  <c r="G5" i="18" s="1"/>
  <c r="D129" i="18"/>
  <c r="E5" i="18" s="1"/>
  <c r="L174" i="18" l="1"/>
  <c r="M174" i="18"/>
  <c r="N174" i="18" s="1"/>
  <c r="O174" i="18"/>
  <c r="K175" i="18" s="1"/>
  <c r="E129" i="18"/>
  <c r="L175" i="18" l="1"/>
  <c r="M175" i="18"/>
  <c r="N175" i="18" s="1"/>
  <c r="O175" i="18"/>
  <c r="K176" i="18" s="1"/>
  <c r="F5" i="18"/>
  <c r="G129" i="18"/>
  <c r="L176" i="18" l="1"/>
  <c r="M176" i="18"/>
  <c r="N176" i="18"/>
  <c r="O176" i="18"/>
  <c r="K177" i="18" s="1"/>
  <c r="L177" i="18" l="1"/>
  <c r="M177" i="18"/>
  <c r="N177" i="18" s="1"/>
  <c r="O177" i="18"/>
  <c r="K178" i="18" s="1"/>
  <c r="L178" i="18" l="1"/>
  <c r="N178" i="18"/>
  <c r="M178" i="18"/>
  <c r="O178" i="18"/>
  <c r="K179" i="18" s="1"/>
  <c r="L179" i="18" l="1"/>
  <c r="M179" i="18"/>
  <c r="N179" i="18" s="1"/>
  <c r="O179" i="18"/>
  <c r="K180" i="18" s="1"/>
  <c r="L180" i="18" l="1"/>
  <c r="M180" i="18"/>
  <c r="N180" i="18" s="1"/>
  <c r="O180" i="18"/>
  <c r="K181" i="18" s="1"/>
  <c r="L181" i="18" l="1"/>
  <c r="M181" i="18"/>
  <c r="N181" i="18" s="1"/>
  <c r="O181" i="18"/>
  <c r="K182" i="18" s="1"/>
  <c r="L182" i="18" l="1"/>
  <c r="M182" i="18"/>
  <c r="N182" i="18" s="1"/>
  <c r="O182" i="18"/>
  <c r="K183" i="18" s="1"/>
  <c r="L183" i="18" l="1"/>
  <c r="N183" i="18" s="1"/>
  <c r="M183" i="18"/>
  <c r="O183" i="18"/>
  <c r="K184" i="18" s="1"/>
  <c r="L184" i="18" l="1"/>
  <c r="N184" i="18"/>
  <c r="M184" i="18"/>
  <c r="O184" i="18"/>
  <c r="K185" i="18" s="1"/>
  <c r="L185" i="18" l="1"/>
  <c r="N185" i="18" s="1"/>
  <c r="M185" i="18"/>
  <c r="O185" i="18"/>
  <c r="K186" i="18" s="1"/>
  <c r="L186" i="18" l="1"/>
  <c r="M186" i="18"/>
  <c r="N186" i="18" s="1"/>
  <c r="O186" i="18"/>
  <c r="K187" i="18" s="1"/>
  <c r="L187" i="18" l="1"/>
  <c r="M187" i="18"/>
  <c r="N187" i="18" s="1"/>
  <c r="O187" i="18"/>
  <c r="K188" i="18" s="1"/>
  <c r="L188" i="18" l="1"/>
  <c r="M188" i="18"/>
  <c r="N188" i="18" s="1"/>
  <c r="O188" i="18"/>
  <c r="K189" i="18" s="1"/>
  <c r="L189" i="18" l="1"/>
  <c r="M189" i="18"/>
  <c r="N189" i="18" s="1"/>
  <c r="O189" i="18"/>
  <c r="K190" i="18" s="1"/>
  <c r="L190" i="18" l="1"/>
  <c r="M190" i="18"/>
  <c r="N190" i="18" s="1"/>
  <c r="O190" i="18"/>
  <c r="K191" i="18" s="1"/>
  <c r="L191" i="18" l="1"/>
  <c r="M191" i="18"/>
  <c r="N191" i="18" s="1"/>
  <c r="O191" i="18"/>
  <c r="K192" i="18" s="1"/>
  <c r="L192" i="18" l="1"/>
  <c r="M192" i="18"/>
  <c r="N192" i="18" s="1"/>
  <c r="O192" i="18"/>
  <c r="K193" i="18" s="1"/>
  <c r="L193" i="18" l="1"/>
  <c r="M193" i="18"/>
  <c r="N193" i="18" s="1"/>
  <c r="O193" i="18"/>
  <c r="K194" i="18" s="1"/>
  <c r="L194" i="18" l="1"/>
  <c r="M194" i="18"/>
  <c r="N194" i="18" s="1"/>
  <c r="O194" i="18"/>
  <c r="K195" i="18" s="1"/>
  <c r="L195" i="18" l="1"/>
  <c r="M195" i="18"/>
  <c r="N195" i="18" s="1"/>
  <c r="O195" i="18"/>
  <c r="K196" i="18" s="1"/>
  <c r="L196" i="18" l="1"/>
  <c r="M196" i="18"/>
  <c r="N196" i="18" s="1"/>
  <c r="O196" i="18"/>
  <c r="K197" i="18" s="1"/>
  <c r="L197" i="18" l="1"/>
  <c r="M197" i="18"/>
  <c r="N197" i="18" s="1"/>
  <c r="O197" i="18"/>
  <c r="K198" i="18" s="1"/>
  <c r="L198" i="18" l="1"/>
  <c r="M198" i="18"/>
  <c r="N198" i="18" s="1"/>
  <c r="O198" i="18"/>
  <c r="K199" i="18" s="1"/>
  <c r="L199" i="18" l="1"/>
  <c r="M199" i="18"/>
  <c r="N199" i="18" s="1"/>
  <c r="O199" i="18"/>
  <c r="K200" i="18" s="1"/>
  <c r="L200" i="18" l="1"/>
  <c r="M200" i="18"/>
  <c r="N200" i="18"/>
  <c r="O200" i="18"/>
  <c r="K201" i="18" s="1"/>
  <c r="L201" i="18" l="1"/>
  <c r="M201" i="18"/>
  <c r="N201" i="18" s="1"/>
  <c r="O201" i="18"/>
  <c r="K202" i="18" s="1"/>
  <c r="L202" i="18" l="1"/>
  <c r="M202" i="18"/>
  <c r="N202" i="18" s="1"/>
  <c r="O202" i="18"/>
  <c r="K203" i="18" s="1"/>
  <c r="L203" i="18" l="1"/>
  <c r="N203" i="18"/>
  <c r="M203" i="18"/>
  <c r="O203" i="18"/>
  <c r="K204" i="18" s="1"/>
  <c r="L204" i="18" l="1"/>
  <c r="M204" i="18"/>
  <c r="N204" i="18" s="1"/>
  <c r="O204" i="18"/>
  <c r="K205" i="18" s="1"/>
  <c r="L205" i="18" l="1"/>
  <c r="M205" i="18"/>
  <c r="N205" i="18" s="1"/>
  <c r="O205" i="18"/>
  <c r="K206" i="18" s="1"/>
  <c r="L206" i="18" l="1"/>
  <c r="M206" i="18"/>
  <c r="N206" i="18" s="1"/>
  <c r="O206" i="18"/>
  <c r="K207" i="18" s="1"/>
  <c r="L207" i="18" l="1"/>
  <c r="M207" i="18"/>
  <c r="N207" i="18" s="1"/>
  <c r="O207" i="18"/>
  <c r="K208" i="18" s="1"/>
  <c r="L208" i="18" l="1"/>
  <c r="M208" i="18"/>
  <c r="N208" i="18"/>
  <c r="O208" i="18"/>
  <c r="K209" i="18" s="1"/>
  <c r="L209" i="18" l="1"/>
  <c r="M209" i="18"/>
  <c r="N209" i="18" s="1"/>
  <c r="O209" i="18"/>
  <c r="K210" i="18" s="1"/>
  <c r="L210" i="18" l="1"/>
  <c r="N210" i="18"/>
  <c r="M210" i="18"/>
  <c r="O210" i="18"/>
  <c r="K211" i="18" s="1"/>
  <c r="L211" i="18" l="1"/>
  <c r="N211" i="18"/>
  <c r="M211" i="18"/>
  <c r="O211" i="18"/>
  <c r="K212" i="18" s="1"/>
  <c r="L212" i="18" l="1"/>
  <c r="N212" i="18"/>
  <c r="M212" i="18"/>
  <c r="O212" i="18"/>
  <c r="K213" i="18" s="1"/>
  <c r="L213" i="18" l="1"/>
  <c r="N213" i="18"/>
  <c r="M213" i="18"/>
  <c r="O213" i="18"/>
  <c r="K214" i="18" s="1"/>
  <c r="L214" i="18" l="1"/>
  <c r="N214" i="18"/>
  <c r="M214" i="18"/>
  <c r="O214" i="18"/>
  <c r="K215" i="18" s="1"/>
  <c r="L215" i="18" l="1"/>
  <c r="N215" i="18"/>
  <c r="M215" i="18"/>
  <c r="O215" i="18"/>
  <c r="K216" i="18" s="1"/>
  <c r="L216" i="18" l="1"/>
  <c r="N216" i="18"/>
  <c r="M216" i="18"/>
  <c r="O216" i="18"/>
  <c r="K217" i="18" s="1"/>
  <c r="L217" i="18" l="1"/>
  <c r="N217" i="18"/>
  <c r="M217" i="18"/>
  <c r="O217" i="18"/>
  <c r="K218" i="18" s="1"/>
  <c r="L218" i="18" l="1"/>
  <c r="N218" i="18"/>
  <c r="M218" i="18"/>
  <c r="O218" i="18"/>
  <c r="K219" i="18" s="1"/>
  <c r="L219" i="18" l="1"/>
  <c r="N219" i="18"/>
  <c r="M219" i="18"/>
  <c r="O219" i="18"/>
  <c r="K220" i="18" s="1"/>
  <c r="L220" i="18" l="1"/>
  <c r="N220" i="18"/>
  <c r="M220" i="18"/>
  <c r="O220" i="18"/>
  <c r="K221" i="18" s="1"/>
  <c r="L221" i="18" l="1"/>
  <c r="N221" i="18"/>
  <c r="M221" i="18"/>
  <c r="O221" i="18"/>
  <c r="K222" i="18" s="1"/>
  <c r="L222" i="18" l="1"/>
  <c r="N222" i="18"/>
  <c r="M222" i="18"/>
  <c r="O222" i="18"/>
  <c r="K223" i="18" s="1"/>
  <c r="L223" i="18" l="1"/>
  <c r="N223" i="18"/>
  <c r="M223" i="18"/>
  <c r="O223" i="18"/>
  <c r="K224" i="18" s="1"/>
  <c r="L224" i="18" l="1"/>
  <c r="N224" i="18"/>
  <c r="M224" i="18"/>
  <c r="O224" i="18"/>
  <c r="K225" i="18" s="1"/>
  <c r="L225" i="18" l="1"/>
  <c r="N225" i="18"/>
  <c r="M225" i="18"/>
  <c r="O225" i="18"/>
  <c r="K226" i="18" s="1"/>
  <c r="L226" i="18" l="1"/>
  <c r="N226" i="18"/>
  <c r="M226" i="18"/>
  <c r="O226" i="18"/>
  <c r="K227" i="18" s="1"/>
  <c r="L227" i="18" l="1"/>
  <c r="N227" i="18"/>
  <c r="M227" i="18"/>
  <c r="O227" i="18"/>
  <c r="K228" i="18" s="1"/>
  <c r="L228" i="18" l="1"/>
  <c r="N228" i="18"/>
  <c r="M228" i="18"/>
  <c r="O228" i="18"/>
  <c r="K229" i="18" s="1"/>
  <c r="L229" i="18" l="1"/>
  <c r="N229" i="18"/>
  <c r="M229" i="18"/>
  <c r="O229" i="18"/>
  <c r="K230" i="18" s="1"/>
  <c r="L230" i="18" l="1"/>
  <c r="N230" i="18"/>
  <c r="M230" i="18"/>
  <c r="O230" i="18"/>
  <c r="K231" i="18" s="1"/>
  <c r="L231" i="18" l="1"/>
  <c r="N231" i="18"/>
  <c r="M231" i="18"/>
  <c r="O231" i="18"/>
  <c r="K232" i="18" s="1"/>
  <c r="L232" i="18" l="1"/>
  <c r="N232" i="18"/>
  <c r="M232" i="18"/>
  <c r="O232" i="18"/>
  <c r="K233" i="18" s="1"/>
  <c r="L233" i="18" l="1"/>
  <c r="N233" i="18"/>
  <c r="M233" i="18"/>
  <c r="O233" i="18"/>
  <c r="K234" i="18" s="1"/>
  <c r="L234" i="18" l="1"/>
  <c r="N234" i="18"/>
  <c r="M234" i="18"/>
  <c r="O234" i="18"/>
  <c r="K235" i="18" s="1"/>
  <c r="L235" i="18" l="1"/>
  <c r="N235" i="18"/>
  <c r="M235" i="18"/>
  <c r="O235" i="18"/>
  <c r="K236" i="18" s="1"/>
  <c r="L236" i="18" l="1"/>
  <c r="N236" i="18"/>
  <c r="M236" i="18"/>
  <c r="O236" i="18"/>
  <c r="K237" i="18" s="1"/>
  <c r="L237" i="18" l="1"/>
  <c r="N237" i="18"/>
  <c r="M237" i="18"/>
  <c r="O237" i="18"/>
  <c r="K238" i="18" s="1"/>
  <c r="L238" i="18" l="1"/>
  <c r="N238" i="18"/>
  <c r="M238" i="18"/>
  <c r="O238" i="18"/>
  <c r="K239" i="18" s="1"/>
  <c r="L239" i="18" l="1"/>
  <c r="N239" i="18"/>
  <c r="M239" i="18"/>
  <c r="O239" i="18"/>
  <c r="K240" i="18" s="1"/>
  <c r="L240" i="18" l="1"/>
  <c r="M240" i="18"/>
  <c r="N240" i="18"/>
  <c r="O240" i="18"/>
  <c r="K241" i="18" s="1"/>
  <c r="L241" i="18" l="1"/>
  <c r="N241" i="18"/>
  <c r="M241" i="18"/>
  <c r="O241" i="18"/>
  <c r="K242" i="18" s="1"/>
  <c r="L242" i="18" l="1"/>
  <c r="N242" i="18"/>
  <c r="M242" i="18"/>
  <c r="O242" i="18"/>
  <c r="K243" i="18" s="1"/>
  <c r="L243" i="18" l="1"/>
  <c r="N243" i="18"/>
  <c r="M243" i="18"/>
  <c r="O243" i="18"/>
  <c r="K244" i="18" s="1"/>
  <c r="L244" i="18" l="1"/>
  <c r="N244" i="18"/>
  <c r="M244" i="18"/>
  <c r="O244" i="18"/>
  <c r="K245" i="18" s="1"/>
  <c r="L245" i="18" l="1"/>
  <c r="N245" i="18"/>
  <c r="M245" i="18"/>
  <c r="O245" i="18"/>
  <c r="K246" i="18" s="1"/>
  <c r="L246" i="18" l="1"/>
  <c r="N246" i="18"/>
  <c r="M246" i="18"/>
  <c r="O246" i="18"/>
  <c r="K247" i="18" s="1"/>
  <c r="L247" i="18" l="1"/>
  <c r="N247" i="18"/>
  <c r="M247" i="18"/>
  <c r="O247" i="18"/>
  <c r="K248" i="18" s="1"/>
  <c r="L248" i="18" l="1"/>
  <c r="N248" i="18"/>
  <c r="M248" i="18"/>
  <c r="O248" i="18"/>
  <c r="K249" i="18" s="1"/>
  <c r="L249" i="18" l="1"/>
  <c r="M5" i="18" s="1"/>
  <c r="N249" i="18"/>
  <c r="O5" i="18" s="1"/>
  <c r="M249" i="18"/>
  <c r="O249" i="18"/>
  <c r="G26" i="17"/>
  <c r="G25" i="17"/>
  <c r="G24" i="17"/>
  <c r="G23" i="17"/>
  <c r="G22" i="17"/>
  <c r="G21" i="17"/>
  <c r="G20" i="17"/>
  <c r="G18" i="17"/>
  <c r="G17" i="17"/>
  <c r="G16" i="17"/>
  <c r="G15" i="17"/>
  <c r="G14" i="17"/>
  <c r="G13" i="17"/>
  <c r="G12" i="17"/>
  <c r="G11" i="17"/>
  <c r="G10" i="17"/>
  <c r="G9" i="17"/>
  <c r="G8" i="17"/>
  <c r="G7" i="17"/>
  <c r="G6" i="17"/>
  <c r="G5" i="17"/>
  <c r="G4" i="17"/>
  <c r="G3" i="17"/>
  <c r="G2" i="17"/>
  <c r="F2" i="17"/>
  <c r="BE23" i="16"/>
  <c r="BE24" i="16"/>
  <c r="BE25" i="16"/>
  <c r="BE26" i="16"/>
  <c r="BE27" i="16"/>
  <c r="BE28" i="16"/>
  <c r="BE29" i="16"/>
  <c r="BE30" i="16"/>
  <c r="BE31" i="16"/>
  <c r="BE32" i="16"/>
  <c r="BE33" i="16"/>
  <c r="BB23" i="16"/>
  <c r="BC23" i="16"/>
  <c r="BD23" i="16"/>
  <c r="BB24" i="16"/>
  <c r="BC24" i="16"/>
  <c r="BD24" i="16"/>
  <c r="BB25" i="16"/>
  <c r="BC25" i="16"/>
  <c r="BD25" i="16"/>
  <c r="BB26" i="16"/>
  <c r="BC26" i="16"/>
  <c r="BD26" i="16"/>
  <c r="BB27" i="16"/>
  <c r="BC27" i="16"/>
  <c r="BD27" i="16"/>
  <c r="BB28" i="16"/>
  <c r="BC28" i="16"/>
  <c r="BD28" i="16"/>
  <c r="BB29" i="16"/>
  <c r="BC29" i="16"/>
  <c r="BD29" i="16"/>
  <c r="BB30" i="16"/>
  <c r="BC30" i="16"/>
  <c r="BD30" i="16"/>
  <c r="BB31" i="16"/>
  <c r="BC31" i="16"/>
  <c r="BD31" i="16"/>
  <c r="BB32" i="16"/>
  <c r="BC32" i="16"/>
  <c r="BD32" i="16"/>
  <c r="BB33" i="16"/>
  <c r="BC33" i="16"/>
  <c r="BD33" i="16"/>
  <c r="BC22" i="16"/>
  <c r="BD22" i="16"/>
  <c r="BB22" i="16"/>
  <c r="BE22" i="16" s="1"/>
  <c r="BE6" i="16"/>
  <c r="BE7" i="16"/>
  <c r="BE8" i="16"/>
  <c r="BE9" i="16"/>
  <c r="BE10" i="16"/>
  <c r="BE11" i="16"/>
  <c r="BE12" i="16"/>
  <c r="BE13" i="16"/>
  <c r="BE14" i="16"/>
  <c r="BE15" i="16"/>
  <c r="BE16" i="16"/>
  <c r="BB6" i="16"/>
  <c r="BC6" i="16"/>
  <c r="BD6" i="16"/>
  <c r="BB7" i="16"/>
  <c r="BC7" i="16"/>
  <c r="BD7" i="16"/>
  <c r="BB8" i="16"/>
  <c r="BC8" i="16"/>
  <c r="BD8" i="16"/>
  <c r="BB9" i="16"/>
  <c r="BC9" i="16"/>
  <c r="BD9" i="16"/>
  <c r="BB10" i="16"/>
  <c r="BC10" i="16"/>
  <c r="BD10" i="16"/>
  <c r="BB11" i="16"/>
  <c r="BC11" i="16"/>
  <c r="BD11" i="16"/>
  <c r="BB12" i="16"/>
  <c r="BC12" i="16"/>
  <c r="BD12" i="16"/>
  <c r="BB13" i="16"/>
  <c r="BC13" i="16"/>
  <c r="BD13" i="16"/>
  <c r="BB14" i="16"/>
  <c r="BC14" i="16"/>
  <c r="BD14" i="16"/>
  <c r="BB15" i="16"/>
  <c r="BC15" i="16"/>
  <c r="BD15" i="16"/>
  <c r="BB16" i="16"/>
  <c r="BC16" i="16"/>
  <c r="BD16" i="16"/>
  <c r="BC5" i="16"/>
  <c r="BD5" i="16"/>
  <c r="BB5" i="16"/>
  <c r="BE5" i="16" s="1"/>
  <c r="AX23" i="16"/>
  <c r="AX24" i="16"/>
  <c r="AX25" i="16"/>
  <c r="AX26" i="16"/>
  <c r="AX27" i="16"/>
  <c r="AX28" i="16"/>
  <c r="AX29" i="16"/>
  <c r="AX30" i="16"/>
  <c r="AX31" i="16"/>
  <c r="AX32" i="16"/>
  <c r="AX33" i="16"/>
  <c r="AU23" i="16"/>
  <c r="AV23" i="16"/>
  <c r="AW23" i="16"/>
  <c r="AU24" i="16"/>
  <c r="AV24" i="16"/>
  <c r="AW24" i="16"/>
  <c r="AU25" i="16"/>
  <c r="AV25" i="16"/>
  <c r="AW25" i="16"/>
  <c r="AU26" i="16"/>
  <c r="AV26" i="16"/>
  <c r="AW26" i="16"/>
  <c r="AU27" i="16"/>
  <c r="AV27" i="16"/>
  <c r="AW27" i="16"/>
  <c r="AU28" i="16"/>
  <c r="AV28" i="16"/>
  <c r="AW28" i="16"/>
  <c r="AU29" i="16"/>
  <c r="AV29" i="16"/>
  <c r="AW29" i="16"/>
  <c r="AU30" i="16"/>
  <c r="AV30" i="16"/>
  <c r="AW30" i="16"/>
  <c r="AU31" i="16"/>
  <c r="AV31" i="16"/>
  <c r="AW31" i="16"/>
  <c r="AU32" i="16"/>
  <c r="AV32" i="16"/>
  <c r="AW32" i="16"/>
  <c r="AU33" i="16"/>
  <c r="AV33" i="16"/>
  <c r="AW33" i="16"/>
  <c r="AX22" i="16"/>
  <c r="AV22" i="16"/>
  <c r="AW22" i="16"/>
  <c r="AU22" i="16"/>
  <c r="AN13" i="16"/>
  <c r="AX6" i="16"/>
  <c r="AX7" i="16"/>
  <c r="AX8" i="16"/>
  <c r="AX9" i="16"/>
  <c r="AX10" i="16"/>
  <c r="AX11" i="16"/>
  <c r="AX12" i="16"/>
  <c r="AX14" i="16"/>
  <c r="AX15" i="16"/>
  <c r="AX16" i="16"/>
  <c r="AX5" i="16"/>
  <c r="AU6" i="16"/>
  <c r="AV6" i="16"/>
  <c r="AW6" i="16"/>
  <c r="AU7" i="16"/>
  <c r="AV7" i="16"/>
  <c r="AW7" i="16"/>
  <c r="AU8" i="16"/>
  <c r="AV8" i="16"/>
  <c r="AW8" i="16"/>
  <c r="AU9" i="16"/>
  <c r="AV9" i="16"/>
  <c r="AW9" i="16"/>
  <c r="AU10" i="16"/>
  <c r="AV10" i="16"/>
  <c r="AW10" i="16"/>
  <c r="AU11" i="16"/>
  <c r="AV11" i="16"/>
  <c r="AW11" i="16"/>
  <c r="AU12" i="16"/>
  <c r="AV12" i="16"/>
  <c r="AW12" i="16"/>
  <c r="AU13" i="16"/>
  <c r="AV13" i="16"/>
  <c r="AW13" i="16"/>
  <c r="AU14" i="16"/>
  <c r="AV14" i="16"/>
  <c r="AW14" i="16"/>
  <c r="AU15" i="16"/>
  <c r="AV15" i="16"/>
  <c r="AW15" i="16"/>
  <c r="AU16" i="16"/>
  <c r="AV16" i="16"/>
  <c r="AW16" i="16"/>
  <c r="AV5" i="16"/>
  <c r="AW5" i="16"/>
  <c r="AU5" i="16"/>
  <c r="AJ23" i="16"/>
  <c r="AJ24" i="16"/>
  <c r="AJ25" i="16"/>
  <c r="AJ26" i="16"/>
  <c r="AJ27" i="16"/>
  <c r="AJ35" i="16" s="1"/>
  <c r="AJ28" i="16"/>
  <c r="AJ29" i="16"/>
  <c r="AJ30" i="16"/>
  <c r="AJ31" i="16"/>
  <c r="AJ32" i="16"/>
  <c r="AJ33" i="16"/>
  <c r="AJ22" i="16"/>
  <c r="AJ10" i="16"/>
  <c r="AJ5" i="16"/>
  <c r="AG6" i="16"/>
  <c r="AJ6" i="16" s="1"/>
  <c r="AH6" i="16"/>
  <c r="AI6" i="16"/>
  <c r="AG7" i="16"/>
  <c r="AH7" i="16"/>
  <c r="AI7" i="16"/>
  <c r="AJ7" i="16" s="1"/>
  <c r="AG8" i="16"/>
  <c r="AJ8" i="16" s="1"/>
  <c r="AH8" i="16"/>
  <c r="AI8" i="16"/>
  <c r="AG9" i="16"/>
  <c r="AJ9" i="16" s="1"/>
  <c r="AH9" i="16"/>
  <c r="AI9" i="16"/>
  <c r="AG10" i="16"/>
  <c r="AH10" i="16"/>
  <c r="AI10" i="16"/>
  <c r="AG11" i="16"/>
  <c r="AH11" i="16"/>
  <c r="AI11" i="16"/>
  <c r="AJ11" i="16" s="1"/>
  <c r="AG12" i="16"/>
  <c r="AJ12" i="16" s="1"/>
  <c r="AH12" i="16"/>
  <c r="AI12" i="16"/>
  <c r="AG13" i="16"/>
  <c r="AJ13" i="16" s="1"/>
  <c r="AH13" i="16"/>
  <c r="AI13" i="16"/>
  <c r="AG14" i="16"/>
  <c r="AJ14" i="16" s="1"/>
  <c r="AH14" i="16"/>
  <c r="AI14" i="16"/>
  <c r="AG15" i="16"/>
  <c r="AH15" i="16"/>
  <c r="AI15" i="16"/>
  <c r="AJ15" i="16" s="1"/>
  <c r="AG16" i="16"/>
  <c r="AJ16" i="16" s="1"/>
  <c r="AH16" i="16"/>
  <c r="AI16" i="16"/>
  <c r="AH5" i="16"/>
  <c r="AI5" i="16"/>
  <c r="AG23" i="16"/>
  <c r="AH23" i="16"/>
  <c r="AI23" i="16"/>
  <c r="AG24" i="16"/>
  <c r="AH24" i="16"/>
  <c r="AI24" i="16"/>
  <c r="AG25" i="16"/>
  <c r="AH25" i="16"/>
  <c r="AI25" i="16"/>
  <c r="AG26" i="16"/>
  <c r="AH26" i="16"/>
  <c r="AI26" i="16"/>
  <c r="AG27" i="16"/>
  <c r="AH27" i="16"/>
  <c r="AI27" i="16"/>
  <c r="AG28" i="16"/>
  <c r="AH28" i="16"/>
  <c r="AI28" i="16"/>
  <c r="AG29" i="16"/>
  <c r="AH29" i="16"/>
  <c r="AI29" i="16"/>
  <c r="AG30" i="16"/>
  <c r="AH30" i="16"/>
  <c r="AI30" i="16"/>
  <c r="AG31" i="16"/>
  <c r="AH31" i="16"/>
  <c r="AI31" i="16"/>
  <c r="AG32" i="16"/>
  <c r="AH32" i="16"/>
  <c r="AI32" i="16"/>
  <c r="AG33" i="16"/>
  <c r="AH33" i="16"/>
  <c r="AI33" i="16"/>
  <c r="AH22" i="16"/>
  <c r="AI22" i="16"/>
  <c r="AG5" i="16"/>
  <c r="AN23" i="16"/>
  <c r="AO23" i="16"/>
  <c r="AP23" i="16"/>
  <c r="AQ23" i="16" s="1"/>
  <c r="AN24" i="16"/>
  <c r="AO24" i="16"/>
  <c r="AP24" i="16"/>
  <c r="AN25" i="16"/>
  <c r="AO25" i="16"/>
  <c r="AP25" i="16"/>
  <c r="AN26" i="16"/>
  <c r="AO26" i="16"/>
  <c r="AP26" i="16"/>
  <c r="AQ26" i="16" s="1"/>
  <c r="AN27" i="16"/>
  <c r="AQ27" i="16" s="1"/>
  <c r="AO27" i="16"/>
  <c r="AP27" i="16"/>
  <c r="AN28" i="16"/>
  <c r="AO28" i="16"/>
  <c r="AP28" i="16"/>
  <c r="AN29" i="16"/>
  <c r="AO29" i="16"/>
  <c r="AP29" i="16"/>
  <c r="AN30" i="16"/>
  <c r="AO30" i="16"/>
  <c r="AP30" i="16"/>
  <c r="AN31" i="16"/>
  <c r="AO31" i="16"/>
  <c r="AP31" i="16"/>
  <c r="AQ31" i="16" s="1"/>
  <c r="AN32" i="16"/>
  <c r="AO32" i="16"/>
  <c r="AP32" i="16"/>
  <c r="AN33" i="16"/>
  <c r="AO33" i="16"/>
  <c r="AP33" i="16"/>
  <c r="AQ25" i="16"/>
  <c r="AQ33" i="16"/>
  <c r="AQ22" i="16"/>
  <c r="AO22" i="16"/>
  <c r="AP22" i="16"/>
  <c r="AQ6" i="16"/>
  <c r="AQ7" i="16"/>
  <c r="AQ8" i="16"/>
  <c r="AQ9" i="16"/>
  <c r="AQ10" i="16"/>
  <c r="AQ11" i="16"/>
  <c r="AQ12" i="16"/>
  <c r="AQ14" i="16"/>
  <c r="AQ15" i="16"/>
  <c r="AQ16" i="16"/>
  <c r="AO5" i="16"/>
  <c r="AP5" i="16"/>
  <c r="AO6" i="16"/>
  <c r="AP6" i="16"/>
  <c r="AO7" i="16"/>
  <c r="AP7" i="16"/>
  <c r="AO8" i="16"/>
  <c r="AP8" i="16"/>
  <c r="AO9" i="16"/>
  <c r="AP9" i="16"/>
  <c r="AO10" i="16"/>
  <c r="AP10" i="16"/>
  <c r="AO11" i="16"/>
  <c r="AP11" i="16"/>
  <c r="AO12" i="16"/>
  <c r="AP12" i="16"/>
  <c r="AO13" i="16"/>
  <c r="AP13" i="16"/>
  <c r="AO14" i="16"/>
  <c r="AP14" i="16"/>
  <c r="AO15" i="16"/>
  <c r="AP15" i="16"/>
  <c r="AO16" i="16"/>
  <c r="AP16" i="16"/>
  <c r="AN12" i="16"/>
  <c r="AN14" i="16"/>
  <c r="AN15" i="16"/>
  <c r="AN16" i="16"/>
  <c r="AN11" i="16"/>
  <c r="AN6" i="16"/>
  <c r="AN7" i="16"/>
  <c r="AN8" i="16"/>
  <c r="AN9" i="16"/>
  <c r="AN10" i="16"/>
  <c r="AN5" i="16"/>
  <c r="AQ5" i="16" s="1"/>
  <c r="AN22" i="16"/>
  <c r="AG22" i="16"/>
  <c r="AC6" i="16"/>
  <c r="AC7" i="16"/>
  <c r="AC8" i="16"/>
  <c r="AC9" i="16"/>
  <c r="AC10" i="16"/>
  <c r="AC18" i="16" s="1"/>
  <c r="AC11" i="16"/>
  <c r="AC12" i="16"/>
  <c r="AC13" i="16"/>
  <c r="AC14" i="16"/>
  <c r="AC15" i="16"/>
  <c r="AC16" i="16"/>
  <c r="AC23" i="16"/>
  <c r="AC24" i="16"/>
  <c r="AC35" i="16" s="1"/>
  <c r="AC25" i="16"/>
  <c r="AC26" i="16"/>
  <c r="AC27" i="16"/>
  <c r="AC28" i="16"/>
  <c r="AC29" i="16"/>
  <c r="AC30" i="16"/>
  <c r="AC31" i="16"/>
  <c r="AC32" i="16"/>
  <c r="AC33" i="16"/>
  <c r="AC22" i="16"/>
  <c r="Z23" i="16"/>
  <c r="AA23" i="16"/>
  <c r="AB23" i="16"/>
  <c r="Z24" i="16"/>
  <c r="AA24" i="16"/>
  <c r="AB24" i="16"/>
  <c r="Z25" i="16"/>
  <c r="AA25" i="16"/>
  <c r="AB25" i="16"/>
  <c r="Z26" i="16"/>
  <c r="AA26" i="16"/>
  <c r="AB26" i="16"/>
  <c r="Z27" i="16"/>
  <c r="AA27" i="16"/>
  <c r="AB27" i="16"/>
  <c r="Z28" i="16"/>
  <c r="AA28" i="16"/>
  <c r="AB28" i="16"/>
  <c r="Z29" i="16"/>
  <c r="AA29" i="16"/>
  <c r="AB29" i="16"/>
  <c r="Z30" i="16"/>
  <c r="AA30" i="16"/>
  <c r="AB30" i="16"/>
  <c r="Z31" i="16"/>
  <c r="AA31" i="16"/>
  <c r="AB31" i="16"/>
  <c r="Z32" i="16"/>
  <c r="AA32" i="16"/>
  <c r="AB32" i="16"/>
  <c r="Z33" i="16"/>
  <c r="AA33" i="16"/>
  <c r="AB33" i="16"/>
  <c r="AA22" i="16"/>
  <c r="AB22" i="16"/>
  <c r="Z6" i="16"/>
  <c r="AA6" i="16"/>
  <c r="AB6" i="16"/>
  <c r="Z7" i="16"/>
  <c r="AA7" i="16"/>
  <c r="AB7" i="16"/>
  <c r="Z8" i="16"/>
  <c r="AA8" i="16"/>
  <c r="AB8" i="16"/>
  <c r="Z9" i="16"/>
  <c r="AA9" i="16"/>
  <c r="AB9" i="16"/>
  <c r="Z10" i="16"/>
  <c r="AA10" i="16"/>
  <c r="AB10" i="16"/>
  <c r="Z11" i="16"/>
  <c r="AA11" i="16"/>
  <c r="AB11" i="16"/>
  <c r="Z12" i="16"/>
  <c r="AA12" i="16"/>
  <c r="AB12" i="16"/>
  <c r="Z13" i="16"/>
  <c r="AA13" i="16"/>
  <c r="AB13" i="16"/>
  <c r="Z14" i="16"/>
  <c r="AA14" i="16"/>
  <c r="AB14" i="16"/>
  <c r="Z15" i="16"/>
  <c r="AA15" i="16"/>
  <c r="AB15" i="16"/>
  <c r="Z16" i="16"/>
  <c r="AA16" i="16"/>
  <c r="AB16" i="16"/>
  <c r="AC5" i="16"/>
  <c r="AA5" i="16"/>
  <c r="AB5" i="16"/>
  <c r="Z22" i="16"/>
  <c r="Z5" i="16"/>
  <c r="U23" i="16"/>
  <c r="U24" i="16"/>
  <c r="U25" i="16"/>
  <c r="U26" i="16"/>
  <c r="U27" i="16"/>
  <c r="U28" i="16"/>
  <c r="U29" i="16"/>
  <c r="V29" i="16" s="1"/>
  <c r="U30" i="16"/>
  <c r="U31" i="16"/>
  <c r="U32" i="16"/>
  <c r="U33" i="16"/>
  <c r="T23" i="16"/>
  <c r="V23" i="16" s="1"/>
  <c r="T24" i="16"/>
  <c r="T25" i="16"/>
  <c r="T26" i="16"/>
  <c r="V26" i="16" s="1"/>
  <c r="T27" i="16"/>
  <c r="T28" i="16"/>
  <c r="T29" i="16"/>
  <c r="T30" i="16"/>
  <c r="T31" i="16"/>
  <c r="T32" i="16"/>
  <c r="T33" i="16"/>
  <c r="T22" i="16"/>
  <c r="U22" i="16"/>
  <c r="V22" i="16" s="1"/>
  <c r="S23" i="16"/>
  <c r="S24" i="16"/>
  <c r="S25" i="16"/>
  <c r="V25" i="16" s="1"/>
  <c r="S26" i="16"/>
  <c r="S27" i="16"/>
  <c r="S28" i="16"/>
  <c r="S29" i="16"/>
  <c r="S30" i="16"/>
  <c r="V30" i="16" s="1"/>
  <c r="S31" i="16"/>
  <c r="S32" i="16"/>
  <c r="S33" i="16"/>
  <c r="S22" i="16"/>
  <c r="V6" i="16"/>
  <c r="V7" i="16"/>
  <c r="V8" i="16"/>
  <c r="V9" i="16"/>
  <c r="V18" i="16" s="1"/>
  <c r="V10" i="16"/>
  <c r="V11" i="16"/>
  <c r="V12" i="16"/>
  <c r="V13" i="16"/>
  <c r="V14" i="16"/>
  <c r="V15" i="16"/>
  <c r="V16" i="16"/>
  <c r="V5" i="16"/>
  <c r="T5" i="16"/>
  <c r="U5" i="16"/>
  <c r="T6" i="16"/>
  <c r="U6" i="16"/>
  <c r="T7" i="16"/>
  <c r="U7" i="16"/>
  <c r="T8" i="16"/>
  <c r="U8" i="16"/>
  <c r="T9" i="16"/>
  <c r="U9" i="16"/>
  <c r="T10" i="16"/>
  <c r="U10" i="16"/>
  <c r="T11" i="16"/>
  <c r="U11" i="16"/>
  <c r="T12" i="16"/>
  <c r="U12" i="16"/>
  <c r="T13" i="16"/>
  <c r="U13" i="16"/>
  <c r="T14" i="16"/>
  <c r="U14" i="16"/>
  <c r="T15" i="16"/>
  <c r="U15" i="16"/>
  <c r="T16" i="16"/>
  <c r="U16" i="16"/>
  <c r="S6" i="16"/>
  <c r="S7" i="16"/>
  <c r="S8" i="16"/>
  <c r="S9" i="16"/>
  <c r="S10" i="16"/>
  <c r="S11" i="16"/>
  <c r="S12" i="16"/>
  <c r="S13" i="16"/>
  <c r="S14" i="16"/>
  <c r="S15" i="16"/>
  <c r="S16" i="16"/>
  <c r="S5" i="16"/>
  <c r="O24" i="16"/>
  <c r="O26" i="16"/>
  <c r="O32" i="16"/>
  <c r="L23" i="16"/>
  <c r="O23" i="16" s="1"/>
  <c r="M23" i="16"/>
  <c r="N23" i="16"/>
  <c r="L24" i="16"/>
  <c r="M24" i="16"/>
  <c r="N24" i="16"/>
  <c r="L25" i="16"/>
  <c r="M25" i="16"/>
  <c r="O25" i="16" s="1"/>
  <c r="N25" i="16"/>
  <c r="L26" i="16"/>
  <c r="M26" i="16"/>
  <c r="N26" i="16"/>
  <c r="L27" i="16"/>
  <c r="O27" i="16" s="1"/>
  <c r="M27" i="16"/>
  <c r="N27" i="16"/>
  <c r="L28" i="16"/>
  <c r="O28" i="16" s="1"/>
  <c r="M28" i="16"/>
  <c r="N28" i="16"/>
  <c r="L29" i="16"/>
  <c r="O29" i="16" s="1"/>
  <c r="M29" i="16"/>
  <c r="N29" i="16"/>
  <c r="L30" i="16"/>
  <c r="O30" i="16" s="1"/>
  <c r="M30" i="16"/>
  <c r="N30" i="16"/>
  <c r="L31" i="16"/>
  <c r="O31" i="16" s="1"/>
  <c r="M31" i="16"/>
  <c r="N31" i="16"/>
  <c r="L32" i="16"/>
  <c r="M32" i="16"/>
  <c r="N32" i="16"/>
  <c r="L33" i="16"/>
  <c r="M33" i="16"/>
  <c r="O33" i="16" s="1"/>
  <c r="N33" i="16"/>
  <c r="M22" i="16"/>
  <c r="O22" i="16" s="1"/>
  <c r="N22" i="16"/>
  <c r="L22" i="16"/>
  <c r="O11" i="16"/>
  <c r="O12" i="16"/>
  <c r="N7" i="16"/>
  <c r="N8" i="16"/>
  <c r="N9" i="16"/>
  <c r="O9" i="16" s="1"/>
  <c r="N10" i="16"/>
  <c r="O10" i="16" s="1"/>
  <c r="N11" i="16"/>
  <c r="N12" i="16"/>
  <c r="N13" i="16"/>
  <c r="N14" i="16"/>
  <c r="N15" i="16"/>
  <c r="N16" i="16"/>
  <c r="M7" i="16"/>
  <c r="O7" i="16" s="1"/>
  <c r="M8" i="16"/>
  <c r="O8" i="16" s="1"/>
  <c r="M9" i="16"/>
  <c r="M10" i="16"/>
  <c r="M11" i="16"/>
  <c r="M12" i="16"/>
  <c r="M13" i="16"/>
  <c r="M14" i="16"/>
  <c r="M15" i="16"/>
  <c r="O15" i="16" s="1"/>
  <c r="M16" i="16"/>
  <c r="O16" i="16" s="1"/>
  <c r="L7" i="16"/>
  <c r="L8" i="16"/>
  <c r="L9" i="16"/>
  <c r="L10" i="16"/>
  <c r="L11" i="16"/>
  <c r="L12" i="16"/>
  <c r="L13" i="16"/>
  <c r="O13" i="16" s="1"/>
  <c r="L14" i="16"/>
  <c r="O14" i="16" s="1"/>
  <c r="L15" i="16"/>
  <c r="L16" i="16"/>
  <c r="M6" i="16"/>
  <c r="N6" i="16"/>
  <c r="L6" i="16"/>
  <c r="O6" i="16" s="1"/>
  <c r="M5" i="16"/>
  <c r="N5" i="16"/>
  <c r="L5" i="16"/>
  <c r="F24" i="16"/>
  <c r="F20" i="16"/>
  <c r="F19" i="16"/>
  <c r="F18" i="16"/>
  <c r="F17" i="16"/>
  <c r="F16" i="16"/>
  <c r="F15" i="16"/>
  <c r="F14" i="16"/>
  <c r="F13" i="16"/>
  <c r="F12" i="16"/>
  <c r="F11" i="16"/>
  <c r="F10" i="16"/>
  <c r="F9" i="16"/>
  <c r="F8" i="16"/>
  <c r="F7" i="16"/>
  <c r="F6" i="16"/>
  <c r="F5" i="16"/>
  <c r="H2" i="17" l="1"/>
  <c r="F3" i="17" s="1"/>
  <c r="H3" i="17" s="1"/>
  <c r="F4" i="17" s="1"/>
  <c r="H4" i="17" s="1"/>
  <c r="F5" i="17" s="1"/>
  <c r="H5" i="17" s="1"/>
  <c r="F6" i="17" s="1"/>
  <c r="H6" i="17" s="1"/>
  <c r="F7" i="17" s="1"/>
  <c r="H7" i="17" s="1"/>
  <c r="F8" i="17" s="1"/>
  <c r="H8" i="17" s="1"/>
  <c r="F9" i="17" s="1"/>
  <c r="H9" i="17" s="1"/>
  <c r="F10" i="17" s="1"/>
  <c r="H10" i="17" s="1"/>
  <c r="F11" i="17" s="1"/>
  <c r="H11" i="17" s="1"/>
  <c r="F12" i="17" s="1"/>
  <c r="H12" i="17" s="1"/>
  <c r="F13" i="17" s="1"/>
  <c r="H13" i="17" s="1"/>
  <c r="F14" i="17" s="1"/>
  <c r="H14" i="17" s="1"/>
  <c r="F15" i="17" s="1"/>
  <c r="H15" i="17" s="1"/>
  <c r="F16" i="17" s="1"/>
  <c r="H16" i="17" s="1"/>
  <c r="F17" i="17" s="1"/>
  <c r="H17" i="17" s="1"/>
  <c r="F18" i="17" s="1"/>
  <c r="H18" i="17" s="1"/>
  <c r="F19" i="17" s="1"/>
  <c r="H19" i="17" s="1"/>
  <c r="F20" i="17" s="1"/>
  <c r="H20" i="17" s="1"/>
  <c r="F21" i="17" s="1"/>
  <c r="H21" i="17" s="1"/>
  <c r="F22" i="17" s="1"/>
  <c r="H22" i="17" s="1"/>
  <c r="F23" i="17" s="1"/>
  <c r="H23" i="17" s="1"/>
  <c r="F24" i="17" s="1"/>
  <c r="H24" i="17" s="1"/>
  <c r="F25" i="17" s="1"/>
  <c r="H25" i="17" s="1"/>
  <c r="F26" i="17" s="1"/>
  <c r="H26" i="17" s="1"/>
  <c r="BE35" i="16"/>
  <c r="BE18" i="16"/>
  <c r="AX35" i="16"/>
  <c r="AQ13" i="16"/>
  <c r="AX13" i="16"/>
  <c r="AX18" i="16" s="1"/>
  <c r="AJ18" i="16"/>
  <c r="AQ32" i="16"/>
  <c r="AQ24" i="16"/>
  <c r="AQ29" i="16"/>
  <c r="AQ28" i="16"/>
  <c r="AQ30" i="16"/>
  <c r="AQ35" i="16"/>
  <c r="AQ18" i="16"/>
  <c r="V32" i="16"/>
  <c r="V24" i="16"/>
  <c r="V35" i="16" s="1"/>
  <c r="V31" i="16"/>
  <c r="V33" i="16"/>
  <c r="V28" i="16"/>
  <c r="V27" i="16"/>
  <c r="O35" i="16"/>
  <c r="O5" i="16"/>
  <c r="O18" i="16" s="1"/>
  <c r="G106" i="10" l="1"/>
  <c r="G107" i="10"/>
  <c r="J102" i="10"/>
  <c r="J108" i="10"/>
  <c r="G102" i="10"/>
  <c r="G103" i="10"/>
  <c r="J103" i="10" s="1"/>
  <c r="G104" i="10"/>
  <c r="J104" i="10" s="1"/>
  <c r="G105" i="10"/>
  <c r="J105" i="10" s="1"/>
  <c r="J107" i="10"/>
  <c r="G108" i="10"/>
  <c r="G109" i="10"/>
  <c r="J109" i="10" s="1"/>
  <c r="G101" i="10"/>
  <c r="J101" i="10" s="1"/>
  <c r="G86" i="10"/>
  <c r="J86" i="10" s="1"/>
  <c r="G80" i="10"/>
  <c r="J80" i="10" s="1"/>
  <c r="G81" i="10"/>
  <c r="J81" i="10" s="1"/>
  <c r="G82" i="10"/>
  <c r="J82" i="10" s="1"/>
  <c r="G83" i="10"/>
  <c r="J83" i="10" s="1"/>
  <c r="G84" i="10"/>
  <c r="J84" i="10" s="1"/>
  <c r="G85" i="10"/>
  <c r="J85" i="10" s="1"/>
  <c r="G79" i="10"/>
  <c r="J79" i="10" s="1"/>
  <c r="G55" i="10"/>
  <c r="G56" i="10"/>
  <c r="J55" i="10" s="1"/>
  <c r="G57" i="10"/>
  <c r="J56" i="10" s="1"/>
  <c r="G45" i="10"/>
  <c r="J45" i="10" s="1"/>
  <c r="G43" i="10"/>
  <c r="J43" i="10" s="1"/>
  <c r="G44" i="10"/>
  <c r="J44" i="10" s="1"/>
  <c r="G32" i="10"/>
  <c r="J32" i="10" s="1"/>
  <c r="G10" i="10"/>
  <c r="J10" i="10" s="1"/>
  <c r="G16" i="10"/>
  <c r="J16" i="10" s="1"/>
  <c r="G17" i="10"/>
  <c r="J17" i="10" s="1"/>
  <c r="G18" i="10"/>
  <c r="J18" i="10" s="1"/>
  <c r="G19" i="10"/>
  <c r="G20" i="10"/>
  <c r="J20" i="10" s="1"/>
  <c r="G21" i="10"/>
  <c r="F98" i="10"/>
  <c r="I98" i="10"/>
  <c r="H98" i="10"/>
  <c r="G94" i="10"/>
  <c r="J94" i="10" s="1"/>
  <c r="G93" i="10"/>
  <c r="J93" i="10" s="1"/>
  <c r="G89" i="10"/>
  <c r="J89" i="10" s="1"/>
  <c r="G75" i="10"/>
  <c r="J75" i="10" s="1"/>
  <c r="G74" i="10"/>
  <c r="J74" i="10" s="1"/>
  <c r="G72" i="10"/>
  <c r="J72" i="10" s="1"/>
  <c r="G69" i="10"/>
  <c r="J69" i="10" s="1"/>
  <c r="G68" i="10"/>
  <c r="J68" i="10" s="1"/>
  <c r="G67" i="10"/>
  <c r="J67" i="10" s="1"/>
  <c r="G66" i="10"/>
  <c r="G64" i="10"/>
  <c r="J64" i="10" s="1"/>
  <c r="G63" i="10"/>
  <c r="J63" i="10" s="1"/>
  <c r="G62" i="10"/>
  <c r="J62" i="10" s="1"/>
  <c r="G61" i="10"/>
  <c r="J61" i="10" s="1"/>
  <c r="G58" i="10"/>
  <c r="J58" i="10" s="1"/>
  <c r="G54" i="10"/>
  <c r="J54" i="10" s="1"/>
  <c r="G53" i="10"/>
  <c r="J53" i="10" s="1"/>
  <c r="G52" i="10"/>
  <c r="J52" i="10" s="1"/>
  <c r="G51" i="10"/>
  <c r="J51" i="10" s="1"/>
  <c r="G50" i="10"/>
  <c r="J50" i="10" s="1"/>
  <c r="G49" i="10"/>
  <c r="J49" i="10" s="1"/>
  <c r="G46" i="10"/>
  <c r="J46" i="10" s="1"/>
  <c r="G42" i="10"/>
  <c r="J42" i="10" s="1"/>
  <c r="G41" i="10"/>
  <c r="J41" i="10" s="1"/>
  <c r="G40" i="10"/>
  <c r="J40" i="10" s="1"/>
  <c r="G39" i="10"/>
  <c r="J39" i="10" s="1"/>
  <c r="G38" i="10"/>
  <c r="J38" i="10" s="1"/>
  <c r="G37" i="10"/>
  <c r="J37" i="10" s="1"/>
  <c r="G36" i="10"/>
  <c r="J36" i="10" s="1"/>
  <c r="G35" i="10"/>
  <c r="J35" i="10" s="1"/>
  <c r="G31" i="10"/>
  <c r="J31" i="10" s="1"/>
  <c r="G30" i="10"/>
  <c r="J30" i="10" s="1"/>
  <c r="G29" i="10"/>
  <c r="J29" i="10" s="1"/>
  <c r="G28" i="10"/>
  <c r="J28" i="10" s="1"/>
  <c r="G27" i="10"/>
  <c r="J27" i="10" s="1"/>
  <c r="G26" i="10"/>
  <c r="J26" i="10" s="1"/>
  <c r="G25" i="10"/>
  <c r="G22" i="10"/>
  <c r="J22" i="10" s="1"/>
  <c r="G15" i="10"/>
  <c r="J15" i="10" s="1"/>
  <c r="G14" i="10"/>
  <c r="J14" i="10" s="1"/>
  <c r="G13" i="10"/>
  <c r="J13" i="10" s="1"/>
  <c r="G9" i="10"/>
  <c r="J9" i="10" s="1"/>
  <c r="G8" i="10"/>
  <c r="J8" i="10" s="1"/>
  <c r="G7" i="10"/>
  <c r="J7" i="10" s="1"/>
  <c r="G6" i="10"/>
  <c r="J6" i="10" s="1"/>
  <c r="G5" i="10"/>
  <c r="J110" i="10" l="1"/>
  <c r="E3" i="12" s="1"/>
  <c r="F3" i="12" s="1"/>
  <c r="C29" i="12" s="1"/>
  <c r="C31" i="12" s="1"/>
  <c r="J87" i="10"/>
  <c r="J76" i="10"/>
  <c r="J57" i="10"/>
  <c r="J59" i="10" s="1"/>
  <c r="J33" i="10"/>
  <c r="G91" i="10"/>
  <c r="J91" i="10" s="1"/>
  <c r="G92" i="10"/>
  <c r="G65" i="10"/>
  <c r="J65" i="10" s="1"/>
  <c r="J70" i="10" s="1"/>
  <c r="G95" i="10"/>
  <c r="J95" i="10" s="1"/>
  <c r="E98" i="10"/>
  <c r="J23" i="10"/>
  <c r="J47" i="10"/>
  <c r="D98" i="10"/>
  <c r="J5" i="10"/>
  <c r="J11" i="10" s="1"/>
  <c r="C98" i="10"/>
  <c r="E112" i="10" l="1"/>
  <c r="G112" i="10" s="1"/>
  <c r="C17" i="12"/>
  <c r="C19" i="12" s="1"/>
  <c r="C3" i="12"/>
  <c r="C23" i="12"/>
  <c r="C25" i="12" s="1"/>
  <c r="J96" i="10"/>
  <c r="J98" i="10" s="1"/>
  <c r="G98" i="10"/>
  <c r="J112" i="10" l="1"/>
  <c r="E6" i="12"/>
  <c r="C8" i="9"/>
  <c r="C13" i="9" s="1"/>
  <c r="C14" i="9" s="1"/>
  <c r="B16" i="9"/>
  <c r="C12" i="9"/>
  <c r="B5" i="9"/>
  <c r="B6" i="9" s="1"/>
  <c r="F6" i="12" l="1"/>
  <c r="B4" i="4" s="1"/>
  <c r="C11" i="12"/>
  <c r="C16" i="9"/>
  <c r="E4" i="4" l="1"/>
  <c r="I4" i="4" s="1"/>
  <c r="F4" i="4"/>
  <c r="C10" i="12"/>
  <c r="C4" i="12"/>
  <c r="C5" i="12" s="1"/>
  <c r="C6" i="12" s="1"/>
  <c r="C13" i="12"/>
  <c r="C12" i="12"/>
  <c r="C4" i="4"/>
  <c r="G4" i="4" s="1"/>
  <c r="D4" i="4"/>
  <c r="H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tc={7537FFBB-BAF9-4DD8-9CC8-8CD30C1827E9}</author>
    <author>tc={948BDBFE-28BA-4256-9D15-2E8302CC8F59}</author>
  </authors>
  <commentList>
    <comment ref="F12" authorId="0" shapeId="0" xr:uid="{7537FFBB-BAF9-4DD8-9CC8-8CD30C1827E9}">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בניכוי דמי ניהול בתוספת תשואה</t>
      </text>
    </comment>
    <comment ref="F23" authorId="1" shapeId="0" xr:uid="{948BDBFE-28BA-4256-9D15-2E8302CC8F59}">
      <text>
        <t>[הערה משורשרת]
גירסת Excel שברשותך מאפשרת לך לקרוא הערה משורשרת זו; עם זאת, כל שינויי העריכה שיתבצעו בה יוסרו אם הקובץ ייפתח בגירסה חדשה יותר של Excel. למידע נוסף: https://go.microsoft.com/fwlink/?linkid=870924
הערה:
    בניכוי דמי ניהול בתוספת תשואה</t>
      </text>
    </comment>
  </commentList>
</comments>
</file>

<file path=xl/sharedStrings.xml><?xml version="1.0" encoding="utf-8"?>
<sst xmlns="http://schemas.openxmlformats.org/spreadsheetml/2006/main" count="505" uniqueCount="312">
  <si>
    <t>ריבית חודשית</t>
  </si>
  <si>
    <t>הוצאה שנתית כיום</t>
  </si>
  <si>
    <t>הוצאה שנתית בעוד 5 שנים</t>
  </si>
  <si>
    <t>הוצאה שנתית בעוד 10 שנים</t>
  </si>
  <si>
    <t>הוצאה שנתית בעוד 15 שנים</t>
  </si>
  <si>
    <t>הוצאה שנתית בעוד 20 שנים</t>
  </si>
  <si>
    <t>הוצאה שנתית בעוד 25 שנים</t>
  </si>
  <si>
    <t>הוצאה שנתית בעוד 30 שנים</t>
  </si>
  <si>
    <t>הוצאה שנתית בעוד 35 שנים</t>
  </si>
  <si>
    <t>ביטוחים</t>
  </si>
  <si>
    <t>טבלה מעמוד  61</t>
  </si>
  <si>
    <t>סה"כ</t>
  </si>
  <si>
    <t>דמי ניהול מהצבירה</t>
  </si>
  <si>
    <t>גיל כניסה לתכנית חיסכון</t>
  </si>
  <si>
    <t>גיל תום תכנית חיסכון</t>
  </si>
  <si>
    <t>מספר תשלומים חודשיים</t>
  </si>
  <si>
    <t>v</t>
  </si>
  <si>
    <t>d</t>
  </si>
  <si>
    <t>ריבית /תשואה שנתית</t>
  </si>
  <si>
    <t>לחיצה על התא לבחירה הפקדה שוטפת או חד פעמית</t>
  </si>
  <si>
    <t>הקלידו סכום הפקדה</t>
  </si>
  <si>
    <t>הקלידו דמי ניהול באחוזים</t>
  </si>
  <si>
    <t>הקלידו תשואה או ריבית שנתית באחוזים</t>
  </si>
  <si>
    <t>הקלידו גיל תחילת חיסכון/השקעה</t>
  </si>
  <si>
    <t>הקלידו גיל סיום החיסכון/השקעה</t>
  </si>
  <si>
    <t>אינפלציה</t>
  </si>
  <si>
    <t>הקלידו את אחוז האינפלציה/עליית ערך</t>
  </si>
  <si>
    <t>הכנסות</t>
  </si>
  <si>
    <t>סה"כ הכנסות</t>
  </si>
  <si>
    <t>הוצאות</t>
  </si>
  <si>
    <t>משכנתא</t>
  </si>
  <si>
    <t>הלוואות</t>
  </si>
  <si>
    <t>ביטוח בריאות משלים</t>
  </si>
  <si>
    <t>ביטוח בריאות פרטי</t>
  </si>
  <si>
    <t>ביטוח חיים</t>
  </si>
  <si>
    <t>ביטוח דירה</t>
  </si>
  <si>
    <t>הקצאה להוצאות בלת"מ</t>
  </si>
  <si>
    <t>חיסכון</t>
  </si>
  <si>
    <t>מזון ומכולת</t>
  </si>
  <si>
    <t>ביגוד והנעלה</t>
  </si>
  <si>
    <t>חשמל</t>
  </si>
  <si>
    <t>גז</t>
  </si>
  <si>
    <t>ארנונה ומים</t>
  </si>
  <si>
    <t>מטפלת/שמרטף/מעון/גן</t>
  </si>
  <si>
    <t>ביה"ס וחומרי לימוד</t>
  </si>
  <si>
    <t>חוגים</t>
  </si>
  <si>
    <t>דמי כיס</t>
  </si>
  <si>
    <t>טלפון קווי</t>
  </si>
  <si>
    <t>טלפון סלולרי</t>
  </si>
  <si>
    <t>אינטרנט</t>
  </si>
  <si>
    <t>שכ"ד</t>
  </si>
  <si>
    <t>וועד בית</t>
  </si>
  <si>
    <t>עוזרת</t>
  </si>
  <si>
    <t>אחזקת בית ותיקונים</t>
  </si>
  <si>
    <t>תחבורה ציבורית</t>
  </si>
  <si>
    <t>דלק</t>
  </si>
  <si>
    <t>אחזקת רכב ותיקונים</t>
  </si>
  <si>
    <t>ביטוח (חובה ומקיף)</t>
  </si>
  <si>
    <t>טסט</t>
  </si>
  <si>
    <t>עמלות וריבית</t>
  </si>
  <si>
    <t>מספרה</t>
  </si>
  <si>
    <t>קוסמטיקה</t>
  </si>
  <si>
    <t>כבלים</t>
  </si>
  <si>
    <t>עיתונים</t>
  </si>
  <si>
    <t>נסיעות לחו"ל וחופשות</t>
  </si>
  <si>
    <t>קאונטרי קלאב</t>
  </si>
  <si>
    <t>מסעדות, סרטים והצגות</t>
  </si>
  <si>
    <t>תרומות</t>
  </si>
  <si>
    <t>מתנות (משפחה, אירועים)</t>
  </si>
  <si>
    <t>מזונות</t>
  </si>
  <si>
    <t>תמיכה בבני משפחה</t>
  </si>
  <si>
    <t>הוצאות ריפוי</t>
  </si>
  <si>
    <t>סיגריות</t>
  </si>
  <si>
    <t>מזומן ללא מעקב</t>
  </si>
  <si>
    <t xml:space="preserve">סה"כ הוצאות </t>
  </si>
  <si>
    <t>תקציב חודש מייצג</t>
  </si>
  <si>
    <t>הערות</t>
  </si>
  <si>
    <t>פער בין הוצאות להכנסות</t>
  </si>
  <si>
    <t xml:space="preserve">משכורת </t>
  </si>
  <si>
    <r>
      <t>משכורת</t>
    </r>
    <r>
      <rPr>
        <sz val="10"/>
        <color rgb="FF000000"/>
        <rFont val="Arial"/>
        <family val="2"/>
      </rPr>
      <t xml:space="preserve"> </t>
    </r>
  </si>
  <si>
    <t xml:space="preserve">הכנסות נוספות </t>
  </si>
  <si>
    <t>תדירות</t>
  </si>
  <si>
    <t>חודש 1</t>
  </si>
  <si>
    <t>חודש 2</t>
  </si>
  <si>
    <t>חודש 3</t>
  </si>
  <si>
    <t>ממוצע חודשי</t>
  </si>
  <si>
    <t>דו חודשי</t>
  </si>
  <si>
    <t>שנתי</t>
  </si>
  <si>
    <t>המרה לחודשי</t>
  </si>
  <si>
    <t>דיור</t>
  </si>
  <si>
    <t>שכירות</t>
  </si>
  <si>
    <t>ארנונה</t>
  </si>
  <si>
    <t>מים</t>
  </si>
  <si>
    <t>תקשורת</t>
  </si>
  <si>
    <t>רכב</t>
  </si>
  <si>
    <t>חובה</t>
  </si>
  <si>
    <t>מקיף/ג'</t>
  </si>
  <si>
    <t>תיקונים/טיפולים</t>
  </si>
  <si>
    <t>כביש אגרה</t>
  </si>
  <si>
    <t>שונות</t>
  </si>
  <si>
    <t>כלכלת בית</t>
  </si>
  <si>
    <t>סופר</t>
  </si>
  <si>
    <t>ירקן</t>
  </si>
  <si>
    <t>קצב</t>
  </si>
  <si>
    <t>טבע</t>
  </si>
  <si>
    <t>מ.חשמל</t>
  </si>
  <si>
    <t>מתנות</t>
  </si>
  <si>
    <t>משלים קופ"ח</t>
  </si>
  <si>
    <t>סיעוד פרטי</t>
  </si>
  <si>
    <t>מחלות קשות</t>
  </si>
  <si>
    <t>תאונות אישיות</t>
  </si>
  <si>
    <t>תרופות מיוחדות</t>
  </si>
  <si>
    <t>מנויים</t>
  </si>
  <si>
    <t>קאנטרי</t>
  </si>
  <si>
    <t>חוג 1</t>
  </si>
  <si>
    <t>תאטרון</t>
  </si>
  <si>
    <t>מוסיקה</t>
  </si>
  <si>
    <t>פיס</t>
  </si>
  <si>
    <t>סה"כ ביגוד</t>
  </si>
  <si>
    <t>ביגוד</t>
  </si>
  <si>
    <t>חופשות</t>
  </si>
  <si>
    <t>בארץ</t>
  </si>
  <si>
    <t>בחול</t>
  </si>
  <si>
    <t>סה"כ הוצאה</t>
  </si>
  <si>
    <t>תזרים הוצאות משפחתיות</t>
  </si>
  <si>
    <t>טלפון ביתי</t>
  </si>
  <si>
    <t>סלולאר 1</t>
  </si>
  <si>
    <t>סלולאר 2</t>
  </si>
  <si>
    <t>סלולאר 3</t>
  </si>
  <si>
    <t>סלולאר 4</t>
  </si>
  <si>
    <t>טריפל</t>
  </si>
  <si>
    <t>ספק</t>
  </si>
  <si>
    <t>תשתית</t>
  </si>
  <si>
    <t>תיקונים</t>
  </si>
  <si>
    <t>חניה</t>
  </si>
  <si>
    <t>אחר</t>
  </si>
  <si>
    <t>מעדניה</t>
  </si>
  <si>
    <t>אלכוהול</t>
  </si>
  <si>
    <t>אירוח חגים</t>
  </si>
  <si>
    <t>דואר ובולים</t>
  </si>
  <si>
    <t>סיעוד קופ"ח</t>
  </si>
  <si>
    <t>ביטוח רפואי פרטי</t>
  </si>
  <si>
    <t>ביטוח נכות</t>
  </si>
  <si>
    <t>חדר כושר</t>
  </si>
  <si>
    <t xml:space="preserve">חוג 2 </t>
  </si>
  <si>
    <t>תיק השקעות</t>
  </si>
  <si>
    <t>קופת גמל להשקעה</t>
  </si>
  <si>
    <t>פוליסת חיסכון</t>
  </si>
  <si>
    <t>מזומן בש"ח</t>
  </si>
  <si>
    <t>מזומן במט"ח</t>
  </si>
  <si>
    <t>מזומן בעו"ש/פיקדון</t>
  </si>
  <si>
    <t>מטבעות קריפטו</t>
  </si>
  <si>
    <t>חסכונות והשקעות פיננסיות</t>
  </si>
  <si>
    <t>אלטרנטיבי</t>
  </si>
  <si>
    <t>סה"כ הלוואות</t>
  </si>
  <si>
    <t>משיכות מזומן ללא מעקב</t>
  </si>
  <si>
    <t>משכורת</t>
  </si>
  <si>
    <t>נכס</t>
  </si>
  <si>
    <t>דיבידנד</t>
  </si>
  <si>
    <t>עסק</t>
  </si>
  <si>
    <t>פער בין הכנסות להוצאות</t>
  </si>
  <si>
    <t>חישוב יחס חיסכון</t>
  </si>
  <si>
    <t>ההכנסה השנתית שלי היא</t>
  </si>
  <si>
    <t>ההוצאה השנתית שלי היא</t>
  </si>
  <si>
    <t xml:space="preserve">החיסכון השנתי שלי הוא </t>
  </si>
  <si>
    <t>שלב 1</t>
  </si>
  <si>
    <t>שלב 2</t>
  </si>
  <si>
    <t>שלב 3</t>
  </si>
  <si>
    <t>שלב 4</t>
  </si>
  <si>
    <t>שלב 4+5</t>
  </si>
  <si>
    <t>יחס החיסכון שלי</t>
  </si>
  <si>
    <t>הכנסה חודשית</t>
  </si>
  <si>
    <t>הכנסה שנתית</t>
  </si>
  <si>
    <t>הוצאה חודשית</t>
  </si>
  <si>
    <t>הוצאה שנתית</t>
  </si>
  <si>
    <t>חישוב עתודה כלכלית</t>
  </si>
  <si>
    <t>ההוצאה החודשית שלי היא</t>
  </si>
  <si>
    <t>מינימום עתודה כלכלית נדרשת</t>
  </si>
  <si>
    <t>עתודה כלכלית מומלצת</t>
  </si>
  <si>
    <t>יחס חוב נדל"ן</t>
  </si>
  <si>
    <t>ההכנסה השנתית שלי  כפול 28%</t>
  </si>
  <si>
    <t>כמה חוב אפשר לקחת מההכנסה</t>
  </si>
  <si>
    <t>ההכנסה השנתית שלי כפול 20%</t>
  </si>
  <si>
    <t>כמה חוב אפשר שוטף אפשר לקחת</t>
  </si>
  <si>
    <t>יחס חוב שוטף</t>
  </si>
  <si>
    <t>יחס חוב כולל</t>
  </si>
  <si>
    <t>ההכנסה השנתית שלי כפול 40%</t>
  </si>
  <si>
    <t>מה המקסימום שניתן להוציא על חובות</t>
  </si>
  <si>
    <t>היי חברים</t>
  </si>
  <si>
    <t>שימו לב לא לשנות את הנוסחאות כדי שהחישובים יהיו נכונים</t>
  </si>
  <si>
    <t>בשלב הראשון תמלאו את גיליון התזרים - הוא מהווה את הבסיס לכל שאר הגליונות.</t>
  </si>
  <si>
    <t>התזרים משקף את המצב הקיים ואת מה שהיה עד היום</t>
  </si>
  <si>
    <t>בשלב השני תעברו לגליון התקציב חודשי כדי להכין תקציב הוצאות לחודש הבא. זה אמור לשקף את מדיניות ההוצאות שלכם מהיום והלאה.</t>
  </si>
  <si>
    <t>חברת ביטוח</t>
  </si>
  <si>
    <t>שם מבוטח</t>
  </si>
  <si>
    <t xml:space="preserve">מס פוליסה </t>
  </si>
  <si>
    <t>תחילת ביטוח</t>
  </si>
  <si>
    <t>שכר מבוטח</t>
  </si>
  <si>
    <t>שכר כולל</t>
  </si>
  <si>
    <t>אחוז הפקדה</t>
  </si>
  <si>
    <t>דמי ניהול</t>
  </si>
  <si>
    <t>צבירה כוללת</t>
  </si>
  <si>
    <t>מקדם המרה*</t>
  </si>
  <si>
    <t>קצבה צפויה</t>
  </si>
  <si>
    <t>לדוגמה</t>
  </si>
  <si>
    <t>מגדל</t>
  </si>
  <si>
    <t>ישראל ישראלי</t>
  </si>
  <si>
    <t>0.6 מהצבירה + 15%מהרווח הריאלי</t>
  </si>
  <si>
    <t>בעל פוליסה</t>
  </si>
  <si>
    <t>מבוטח</t>
  </si>
  <si>
    <t>מס פוליסה</t>
  </si>
  <si>
    <t>תאריך תחילת ביטוח</t>
  </si>
  <si>
    <t>תאריך סוף הביטוח</t>
  </si>
  <si>
    <t>סכום הביטוח</t>
  </si>
  <si>
    <t>מחיר הביטוח</t>
  </si>
  <si>
    <t>באם יש הנחות ואיזה</t>
  </si>
  <si>
    <t>שם הסוכן ומס טלפון</t>
  </si>
  <si>
    <t>ביטוחי חיים ונכות</t>
  </si>
  <si>
    <t>שם הכיסוי</t>
  </si>
  <si>
    <t>סכומי ביטוח עיקריים</t>
  </si>
  <si>
    <t>האם יש הנחות ואיזה</t>
  </si>
  <si>
    <t>ביטוח בריאות</t>
  </si>
  <si>
    <t>בשלב השלישי היכנסו לאתר המסלקה הפנסיונית והגישו בקשה לקבלת המידע הפנסיוני ותמלאו את טבלה בגיליון פנסיוני ===&gt;</t>
  </si>
  <si>
    <t>בשלב הרביעי היכנסו לאתר הר הביטוח ותגישו בקשה לקבלת מידע אודות הביטוחים שלכם ותמלאו את הטבלה בגליון ביטוח ===&gt;</t>
  </si>
  <si>
    <t>לא לשכוח להצטרף לערוץ היוטיוב שלי ====&gt;</t>
  </si>
  <si>
    <t>הכנתי עבורכם קובץ אקסל עם שיכול לעזור לכם להתנהל כלכלית טוב יותר ולעשות סדר בלא מעט דברים. האקסל בנוי על המידע שכתבתי בספר. כמו כן צירפתי לכם קישורים חשובים שאתם חייבים בשביל לעשות את הסדר.</t>
  </si>
  <si>
    <t>לרכישת הספר שמונת השלבים לחופש כלכלי ===&gt;</t>
  </si>
  <si>
    <t>אתרים חשובים נוספים מטעם משרד האוצר</t>
  </si>
  <si>
    <t>לשאלות מוזמנים לפנות אלי</t>
  </si>
  <si>
    <t>peter@hod-group.co.il</t>
  </si>
  <si>
    <t>052-6467605</t>
  </si>
  <si>
    <t>עובד</t>
  </si>
  <si>
    <t xml:space="preserve">מעסיק </t>
  </si>
  <si>
    <t>פיצויים</t>
  </si>
  <si>
    <t>אחוז מינימלי להפקדה</t>
  </si>
  <si>
    <t>שנה</t>
  </si>
  <si>
    <t>הסדר אחר</t>
  </si>
  <si>
    <t>תגמולי עובד</t>
  </si>
  <si>
    <t>תגמולי מעסיק</t>
  </si>
  <si>
    <t xml:space="preserve">אובדן כושר </t>
  </si>
  <si>
    <t>חודש עבודה</t>
  </si>
  <si>
    <t>שכר</t>
  </si>
  <si>
    <t>מעסיק</t>
  </si>
  <si>
    <t>שימו לב יש להזין רק את השכר בכל שנה, בשאר הפרמטרים לא לגעת אחרת החישוב יכול להתקלקל.</t>
  </si>
  <si>
    <t>בעזרת טבלאות אלה ניתן לבחון הפקדות פנסיוניות החל מכניסתו של צו הרחבה לפנסיה חובה במשק בשנת 2008 ולהשוות אותן לדוחות של קופות גמל, פנסיה וביטוחי מנהלים.</t>
  </si>
  <si>
    <t>משיכה שנתית מתוכננת</t>
  </si>
  <si>
    <t>שנים</t>
  </si>
  <si>
    <t>השקעה תחילת שנה</t>
  </si>
  <si>
    <t>שווי סוף שנה</t>
  </si>
  <si>
    <t>משיכה</t>
  </si>
  <si>
    <t>יתרה לאחר משיכה</t>
  </si>
  <si>
    <t>ריבית שנתית</t>
  </si>
  <si>
    <t>מוזמנים להצטרף לקבוצת הפייסבוק כוכב פיננסי ===&gt;</t>
  </si>
  <si>
    <t>הלוואה בחודשים</t>
  </si>
  <si>
    <t>סכום הלוואה</t>
  </si>
  <si>
    <t>אחוז ריבית שנתית</t>
  </si>
  <si>
    <t>סה"כ ריבית</t>
  </si>
  <si>
    <t>סה"כ קרן</t>
  </si>
  <si>
    <t>סה"כ החזר</t>
  </si>
  <si>
    <t>חודש</t>
  </si>
  <si>
    <t>יתרת פתיחה</t>
  </si>
  <si>
    <t>סה"כ החזר חודשי</t>
  </si>
  <si>
    <t>יתרת סגירה</t>
  </si>
  <si>
    <t>למלא רק את התאים האלה</t>
  </si>
  <si>
    <t>הלוואה מקרן השתלמות לוח סילוקין - שפיצר</t>
  </si>
  <si>
    <t>תשלום ריבית</t>
  </si>
  <si>
    <t>תשלום קרן</t>
  </si>
  <si>
    <t>הלוואה מקרן השתלמות לוח סילוקין - בלון</t>
  </si>
  <si>
    <t>**</t>
  </si>
  <si>
    <t>שימו לב, בסוף תקופה יש  להחזיר גם את הקרן!!</t>
  </si>
  <si>
    <t>***שימו לב הלוואות אלה לא צמודות למדד!!!</t>
  </si>
  <si>
    <t>השקעה</t>
  </si>
  <si>
    <t>הון עצמי</t>
  </si>
  <si>
    <t>משכנתה/מימון</t>
  </si>
  <si>
    <t>החזר חודשי</t>
  </si>
  <si>
    <t>תיווך</t>
  </si>
  <si>
    <t>ייעוץ משכנתה</t>
  </si>
  <si>
    <t>שיפוץ</t>
  </si>
  <si>
    <t>מיסוי</t>
  </si>
  <si>
    <t>שווי הנכס</t>
  </si>
  <si>
    <t>הנוסחה הקלאסית לחישוב תשואה על ההשקעה</t>
  </si>
  <si>
    <t>תשואה=</t>
  </si>
  <si>
    <t>דמי שכירות כפול 12</t>
  </si>
  <si>
    <t>הכנסה משכירות</t>
  </si>
  <si>
    <t>דמי שכירות</t>
  </si>
  <si>
    <t>כפול 12</t>
  </si>
  <si>
    <t>תשואה שנתית</t>
  </si>
  <si>
    <t>שווי הנכס + מיסים והוצאות</t>
  </si>
  <si>
    <t>נוסחה נכונה יותר</t>
  </si>
  <si>
    <t>ביטוח</t>
  </si>
  <si>
    <t>תשואה על השקעה שווה לדמי השכירות השנתיים בניכוי תיקונים וביטוח חלקי הון עצמי + החזר שנתי על המימון</t>
  </si>
  <si>
    <t>החזר שנתי מימון</t>
  </si>
  <si>
    <t>(מס)</t>
  </si>
  <si>
    <t>החזר חודשי מימון</t>
  </si>
  <si>
    <t>קופה א</t>
  </si>
  <si>
    <t>יתרה נזילה</t>
  </si>
  <si>
    <t>תשואה</t>
  </si>
  <si>
    <t>יתרה צפויה לסוף שנה</t>
  </si>
  <si>
    <t>בכסף</t>
  </si>
  <si>
    <t>משקיע בקופה ב</t>
  </si>
  <si>
    <t>בלון בריבית 2%</t>
  </si>
  <si>
    <t>הלוואה מהקופה לשנה</t>
  </si>
  <si>
    <t>החזר ריבית בשנה</t>
  </si>
  <si>
    <t>לאחר שנה סוגר פוזיציה</t>
  </si>
  <si>
    <t>עם מה נשארתי?</t>
  </si>
  <si>
    <t>קופה ב</t>
  </si>
  <si>
    <t>פדיון קופה ב</t>
  </si>
  <si>
    <t>רווח לאחר מס</t>
  </si>
  <si>
    <t>מחזיר הלוואה</t>
  </si>
  <si>
    <t>ריבית ששולמה</t>
  </si>
  <si>
    <t>רווח נקי</t>
  </si>
  <si>
    <t>הלוואה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</si>
</sst>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quot;₪&quot;\ #,##0.00;&quot;₪&quot;\ \-#,##0.00"/>
    <numFmt numFmtId="165" formatCode="&quot;₪&quot;\ #,##0.00;[Red]&quot;₪&quot;\ \-#,##0.00"/>
    <numFmt numFmtId="166" formatCode="_ * #,##0.00_ ;_ * \-#,##0.00_ ;_ * &quot;-&quot;??_ ;_ @_ "/>
    <numFmt numFmtId="167" formatCode="_(&quot;$&quot;* #,##0.00_);_(&quot;$&quot;* \(#,##0.00\);_(&quot;$&quot;* &quot;-&quot;??_);_(@_)"/>
    <numFmt numFmtId="168" formatCode="_(* #,##0.00_);_(* \(#,##0.00\);_(* &quot;-&quot;??_);_(@_)"/>
    <numFmt numFmtId="169" formatCode="_ [$₪-40D]\ * #,##0.00_ ;_ [$₪-40D]\ * \-#,##0.00_ ;_ [$₪-40D]\ * &quot;-&quot;??_ ;_ @_ "/>
    <numFmt numFmtId="170" formatCode="_ [$₪-40D]\ * #,##0_ ;_ [$₪-40D]\ * \-#,##0_ ;_ [$₪-40D]\ * &quot;-&quot;??_ ;_ @_ "/>
    <numFmt numFmtId="171" formatCode="0.000%"/>
    <numFmt numFmtId="172" formatCode="0.000000"/>
    <numFmt numFmtId="173" formatCode="&quot;₪&quot;\ #,##0.000000;&quot;₪&quot;\ \-#,##0.000000"/>
    <numFmt numFmtId="174" formatCode="0.0%"/>
    <numFmt numFmtId="175" formatCode="0.0000"/>
    <numFmt numFmtId="176" formatCode="_(* #,##0_);_(* \(#,##0\);_(* &quot;-&quot;??_);_(@_)"/>
    <numFmt numFmtId="177" formatCode="#,##0_ ;[Red]\-#,##0\ "/>
    <numFmt numFmtId="179" formatCode="_ [$₪-40D]\ * #,##0.000_ ;_ [$₪-40D]\ * \-#,##0.000_ ;_ [$₪-40D]\ * &quot;-&quot;??_ ;_ @_ "/>
  </numFmts>
  <fonts count="34" x14ac:knownFonts="1">
    <font>
      <sz val="11"/>
      <color theme="1"/>
      <name val="Arial"/>
      <family val="2"/>
      <scheme val="minor"/>
    </font>
    <font>
      <sz val="11"/>
      <color theme="1"/>
      <name val="Arial"/>
      <family val="2"/>
      <scheme val="minor"/>
    </font>
    <font>
      <b/>
      <sz val="11"/>
      <color theme="1"/>
      <name val="Arial"/>
      <family val="2"/>
      <scheme val="minor"/>
    </font>
    <font>
      <sz val="16"/>
      <color theme="1"/>
      <name val="Arial"/>
      <family val="2"/>
      <scheme val="minor"/>
    </font>
    <font>
      <sz val="18"/>
      <color theme="1"/>
      <name val="Arial"/>
      <family val="2"/>
      <scheme val="minor"/>
    </font>
    <font>
      <sz val="10"/>
      <name val="Arial"/>
      <charset val="177"/>
    </font>
    <font>
      <sz val="14"/>
      <name val="Arial"/>
      <family val="2"/>
    </font>
    <font>
      <b/>
      <sz val="14"/>
      <color indexed="12"/>
      <name val="Arial"/>
      <family val="2"/>
    </font>
    <font>
      <b/>
      <sz val="14"/>
      <name val="Arial"/>
      <family val="2"/>
    </font>
    <font>
      <b/>
      <sz val="14"/>
      <color indexed="10"/>
      <name val="Arial"/>
      <family val="2"/>
    </font>
    <font>
      <u/>
      <sz val="14"/>
      <name val="Arial"/>
      <family val="2"/>
    </font>
    <font>
      <b/>
      <sz val="11"/>
      <color rgb="FF0070C0"/>
      <name val="Arial"/>
      <family val="2"/>
      <scheme val="minor"/>
    </font>
    <font>
      <b/>
      <sz val="14"/>
      <color theme="1"/>
      <name val="Arial"/>
      <family val="2"/>
    </font>
    <font>
      <b/>
      <u/>
      <sz val="14"/>
      <color theme="1"/>
      <name val="Arial"/>
      <family val="2"/>
    </font>
    <font>
      <sz val="10"/>
      <color theme="1"/>
      <name val="Arial"/>
      <family val="2"/>
    </font>
    <font>
      <sz val="10"/>
      <color rgb="FF000000"/>
      <name val="Arial"/>
      <family val="2"/>
    </font>
    <font>
      <b/>
      <u/>
      <sz val="10"/>
      <color theme="1"/>
      <name val="Arial"/>
      <family val="2"/>
    </font>
    <font>
      <sz val="11"/>
      <color theme="1"/>
      <name val="Arial"/>
      <family val="2"/>
    </font>
    <font>
      <b/>
      <sz val="10"/>
      <color theme="1"/>
      <name val="Arial"/>
      <family val="2"/>
    </font>
    <font>
      <b/>
      <sz val="16"/>
      <color theme="1"/>
      <name val="Arial"/>
      <family val="2"/>
      <scheme val="minor"/>
    </font>
    <font>
      <b/>
      <sz val="11"/>
      <color theme="1"/>
      <name val="Arial"/>
      <family val="2"/>
    </font>
    <font>
      <u/>
      <sz val="11"/>
      <color theme="10"/>
      <name val="Arial"/>
      <family val="2"/>
      <scheme val="minor"/>
    </font>
    <font>
      <b/>
      <sz val="14"/>
      <color theme="1"/>
      <name val="Arial"/>
      <family val="2"/>
      <scheme val="minor"/>
    </font>
    <font>
      <b/>
      <u/>
      <sz val="11"/>
      <color theme="10"/>
      <name val="Arial"/>
      <family val="2"/>
      <scheme val="minor"/>
    </font>
    <font>
      <b/>
      <sz val="18"/>
      <color theme="1"/>
      <name val="Arial"/>
      <family val="2"/>
      <scheme val="minor"/>
    </font>
    <font>
      <b/>
      <sz val="12"/>
      <color theme="1"/>
      <name val="Arial"/>
      <family val="2"/>
      <scheme val="minor"/>
    </font>
    <font>
      <b/>
      <sz val="14"/>
      <color theme="0"/>
      <name val="Arial"/>
      <family val="2"/>
      <scheme val="minor"/>
    </font>
    <font>
      <b/>
      <sz val="14"/>
      <name val="Arial"/>
      <family val="2"/>
      <scheme val="minor"/>
    </font>
    <font>
      <sz val="20"/>
      <color theme="1"/>
      <name val="Arial"/>
      <family val="2"/>
      <scheme val="minor"/>
    </font>
    <font>
      <b/>
      <sz val="11"/>
      <color theme="0"/>
      <name val="Arial"/>
      <family val="2"/>
      <scheme val="minor"/>
    </font>
    <font>
      <b/>
      <sz val="14"/>
      <color rgb="FFFF0000"/>
      <name val="Arial"/>
      <family val="2"/>
      <scheme val="minor"/>
    </font>
    <font>
      <b/>
      <sz val="16"/>
      <color rgb="FFFF0000"/>
      <name val="Arial"/>
      <family val="2"/>
      <scheme val="minor"/>
    </font>
    <font>
      <sz val="9"/>
      <color indexed="81"/>
      <name val="Tahoma"/>
    </font>
    <font>
      <sz val="8"/>
      <name val="Arial"/>
      <family val="2"/>
      <scheme val="minor"/>
    </font>
  </fonts>
  <fills count="1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7C80"/>
        <bgColor indexed="64"/>
      </patternFill>
    </fill>
    <fill>
      <patternFill patternType="solid">
        <fgColor theme="4" tint="0.79998168889431442"/>
        <bgColor indexed="64"/>
      </patternFill>
    </fill>
    <fill>
      <patternFill patternType="solid">
        <fgColor rgb="FFFF0000"/>
        <bgColor indexed="64"/>
      </patternFill>
    </fill>
    <fill>
      <patternFill patternType="solid">
        <fgColor theme="7" tint="0.39997558519241921"/>
        <bgColor indexed="64"/>
      </patternFill>
    </fill>
    <fill>
      <patternFill patternType="solid">
        <fgColor theme="4" tint="-0.499984740745262"/>
        <bgColor indexed="64"/>
      </patternFill>
    </fill>
    <fill>
      <patternFill patternType="solid">
        <fgColor rgb="FF00B0F0"/>
        <bgColor indexed="64"/>
      </patternFill>
    </fill>
    <fill>
      <patternFill patternType="solid">
        <fgColor theme="9" tint="-0.249977111117893"/>
        <bgColor indexed="64"/>
      </patternFill>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thick">
        <color indexed="64"/>
      </bottom>
      <diagonal/>
    </border>
    <border>
      <left/>
      <right/>
      <top style="thick">
        <color indexed="64"/>
      </top>
      <bottom/>
      <diagonal/>
    </border>
  </borders>
  <cellStyleXfs count="7">
    <xf numFmtId="0" fontId="0" fillId="0" borderId="0"/>
    <xf numFmtId="168"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5" fillId="0" borderId="0"/>
    <xf numFmtId="166" fontId="5" fillId="0" borderId="0" applyFont="0" applyFill="0" applyBorder="0" applyAlignment="0" applyProtection="0"/>
    <xf numFmtId="0" fontId="21" fillId="0" borderId="0" applyNumberFormat="0" applyFill="0" applyBorder="0" applyAlignment="0" applyProtection="0"/>
  </cellStyleXfs>
  <cellXfs count="276">
    <xf numFmtId="0" fontId="0" fillId="0" borderId="0" xfId="0"/>
    <xf numFmtId="0" fontId="2" fillId="0" borderId="0" xfId="0" applyFont="1" applyAlignment="1">
      <alignment horizontal="center" vertical="center" wrapText="1"/>
    </xf>
    <xf numFmtId="0" fontId="2" fillId="0" borderId="0" xfId="0" applyFont="1"/>
    <xf numFmtId="0" fontId="12" fillId="0" borderId="7" xfId="0" applyFont="1" applyBorder="1" applyAlignment="1">
      <alignment horizontal="center" vertical="center"/>
    </xf>
    <xf numFmtId="0" fontId="14" fillId="4" borderId="6" xfId="0" applyFont="1" applyFill="1" applyBorder="1" applyAlignment="1">
      <alignment horizontal="right" vertical="center"/>
    </xf>
    <xf numFmtId="0" fontId="16" fillId="0" borderId="8" xfId="0" applyFont="1" applyBorder="1" applyAlignment="1">
      <alignment horizontal="right" vertical="center"/>
    </xf>
    <xf numFmtId="0" fontId="14" fillId="5" borderId="6" xfId="0" applyFont="1" applyFill="1" applyBorder="1" applyAlignment="1">
      <alignment horizontal="right" vertical="center"/>
    </xf>
    <xf numFmtId="0" fontId="14" fillId="5" borderId="9" xfId="0" applyFont="1" applyFill="1" applyBorder="1" applyAlignment="1">
      <alignment horizontal="right" vertical="center"/>
    </xf>
    <xf numFmtId="0" fontId="14" fillId="6" borderId="6" xfId="0" applyFont="1" applyFill="1" applyBorder="1" applyAlignment="1">
      <alignment horizontal="right" vertical="center"/>
    </xf>
    <xf numFmtId="0" fontId="17" fillId="7" borderId="6" xfId="0" applyFont="1" applyFill="1" applyBorder="1" applyAlignment="1">
      <alignment horizontal="right" vertical="center" wrapText="1"/>
    </xf>
    <xf numFmtId="0" fontId="14" fillId="7" borderId="6" xfId="0" applyFont="1" applyFill="1" applyBorder="1" applyAlignment="1">
      <alignment horizontal="right" vertical="center" wrapText="1"/>
    </xf>
    <xf numFmtId="0" fontId="14" fillId="7" borderId="9" xfId="0" applyFont="1" applyFill="1" applyBorder="1" applyAlignment="1">
      <alignment horizontal="right" vertical="center" wrapText="1"/>
    </xf>
    <xf numFmtId="0" fontId="17" fillId="7" borderId="11" xfId="0" applyFont="1" applyFill="1" applyBorder="1" applyAlignment="1">
      <alignment horizontal="right" vertical="center" wrapText="1"/>
    </xf>
    <xf numFmtId="0" fontId="14" fillId="7" borderId="11" xfId="0" applyFont="1" applyFill="1" applyBorder="1" applyAlignment="1">
      <alignment horizontal="right" vertical="center" wrapText="1"/>
    </xf>
    <xf numFmtId="0" fontId="14" fillId="7" borderId="13" xfId="0" applyFont="1" applyFill="1" applyBorder="1" applyAlignment="1">
      <alignment horizontal="right" vertical="center" wrapText="1"/>
    </xf>
    <xf numFmtId="0" fontId="0" fillId="0" borderId="10" xfId="0" applyBorder="1"/>
    <xf numFmtId="0" fontId="0" fillId="0" borderId="24" xfId="0" applyBorder="1"/>
    <xf numFmtId="0" fontId="13" fillId="11" borderId="6" xfId="0" applyFont="1" applyFill="1" applyBorder="1" applyAlignment="1">
      <alignment horizontal="center" vertical="center"/>
    </xf>
    <xf numFmtId="0" fontId="17" fillId="11" borderId="7" xfId="0" applyFont="1" applyFill="1" applyBorder="1" applyAlignment="1">
      <alignment horizontal="center" vertical="center" wrapText="1"/>
    </xf>
    <xf numFmtId="0" fontId="17" fillId="11" borderId="10" xfId="0" applyFont="1" applyFill="1" applyBorder="1" applyAlignment="1">
      <alignment horizontal="center" vertical="center" wrapText="1"/>
    </xf>
    <xf numFmtId="0" fontId="14" fillId="11" borderId="8" xfId="0" applyFont="1" applyFill="1" applyBorder="1" applyAlignment="1">
      <alignment horizontal="right" vertical="center" wrapText="1"/>
    </xf>
    <xf numFmtId="0" fontId="14" fillId="11" borderId="12" xfId="0" applyFont="1" applyFill="1" applyBorder="1" applyAlignment="1">
      <alignment horizontal="right" vertical="center" wrapText="1"/>
    </xf>
    <xf numFmtId="0" fontId="16" fillId="11" borderId="4" xfId="0" applyFont="1" applyFill="1" applyBorder="1" applyAlignment="1">
      <alignment horizontal="right" vertical="center"/>
    </xf>
    <xf numFmtId="0" fontId="14" fillId="11" borderId="6" xfId="0" applyFont="1" applyFill="1" applyBorder="1" applyAlignment="1">
      <alignment horizontal="right" vertical="center" wrapText="1"/>
    </xf>
    <xf numFmtId="0" fontId="14" fillId="11" borderId="11" xfId="0" applyFont="1" applyFill="1" applyBorder="1" applyAlignment="1">
      <alignment horizontal="right" vertical="center" wrapText="1"/>
    </xf>
    <xf numFmtId="0" fontId="18" fillId="11" borderId="10" xfId="0" applyFont="1" applyFill="1" applyBorder="1" applyAlignment="1">
      <alignment horizontal="right" vertical="center"/>
    </xf>
    <xf numFmtId="0" fontId="14" fillId="11" borderId="10" xfId="0" applyFont="1" applyFill="1" applyBorder="1" applyAlignment="1">
      <alignment horizontal="right" vertical="center"/>
    </xf>
    <xf numFmtId="0" fontId="0" fillId="0" borderId="36" xfId="0" applyBorder="1"/>
    <xf numFmtId="0" fontId="0" fillId="0" borderId="3" xfId="0" applyBorder="1"/>
    <xf numFmtId="0" fontId="0" fillId="0" borderId="0" xfId="0" applyBorder="1"/>
    <xf numFmtId="169" fontId="0" fillId="0" borderId="4" xfId="0" applyNumberFormat="1" applyBorder="1"/>
    <xf numFmtId="0" fontId="0" fillId="0" borderId="4" xfId="0" applyBorder="1"/>
    <xf numFmtId="0" fontId="0" fillId="0" borderId="5" xfId="0" applyBorder="1"/>
    <xf numFmtId="0" fontId="0" fillId="0" borderId="37" xfId="0" applyBorder="1"/>
    <xf numFmtId="169" fontId="0" fillId="0" borderId="6" xfId="0" applyNumberFormat="1" applyBorder="1"/>
    <xf numFmtId="169" fontId="0" fillId="0" borderId="3" xfId="2" applyNumberFormat="1" applyFont="1" applyBorder="1"/>
    <xf numFmtId="169" fontId="0" fillId="0" borderId="5" xfId="2" applyNumberFormat="1" applyFont="1" applyBorder="1"/>
    <xf numFmtId="169" fontId="0" fillId="0" borderId="4" xfId="2" applyNumberFormat="1" applyFont="1" applyBorder="1"/>
    <xf numFmtId="9" fontId="0" fillId="0" borderId="6" xfId="3" applyFont="1" applyBorder="1"/>
    <xf numFmtId="0" fontId="2" fillId="0" borderId="3" xfId="0" applyFont="1" applyBorder="1"/>
    <xf numFmtId="0" fontId="2" fillId="0" borderId="4" xfId="0" applyFont="1" applyBorder="1"/>
    <xf numFmtId="0" fontId="2" fillId="0" borderId="1" xfId="0" applyFont="1" applyBorder="1"/>
    <xf numFmtId="0" fontId="2" fillId="0" borderId="2" xfId="0" applyFont="1" applyBorder="1"/>
    <xf numFmtId="0" fontId="0" fillId="0" borderId="5" xfId="0" applyFill="1" applyBorder="1"/>
    <xf numFmtId="9" fontId="0" fillId="0" borderId="4" xfId="0" applyNumberFormat="1" applyBorder="1"/>
    <xf numFmtId="0" fontId="17" fillId="0" borderId="11" xfId="0" applyFont="1" applyBorder="1" applyAlignment="1">
      <alignment horizontal="justify" vertical="center" wrapText="1" readingOrder="2"/>
    </xf>
    <xf numFmtId="0" fontId="17" fillId="0" borderId="5" xfId="0" applyFont="1" applyBorder="1" applyAlignment="1">
      <alignment horizontal="justify" vertical="center" wrapText="1" readingOrder="2"/>
    </xf>
    <xf numFmtId="0" fontId="17" fillId="0" borderId="5" xfId="0" applyFont="1" applyBorder="1" applyAlignment="1">
      <alignment horizontal="center" vertical="center" wrapText="1" readingOrder="2"/>
    </xf>
    <xf numFmtId="0" fontId="0" fillId="0" borderId="0" xfId="0" applyAlignment="1">
      <alignment horizontal="center" vertical="center" readingOrder="2"/>
    </xf>
    <xf numFmtId="0" fontId="20" fillId="0" borderId="10" xfId="0" applyFont="1" applyBorder="1" applyAlignment="1">
      <alignment horizontal="center" vertical="center" wrapText="1" readingOrder="2"/>
    </xf>
    <xf numFmtId="0" fontId="20" fillId="0" borderId="14" xfId="0" applyFont="1" applyBorder="1" applyAlignment="1">
      <alignment horizontal="center" vertical="center" wrapText="1" readingOrder="2"/>
    </xf>
    <xf numFmtId="0" fontId="17" fillId="0" borderId="11" xfId="0" applyFont="1" applyBorder="1" applyAlignment="1">
      <alignment horizontal="center" vertical="center" wrapText="1" readingOrder="2"/>
    </xf>
    <xf numFmtId="14" fontId="17" fillId="0" borderId="5" xfId="0" applyNumberFormat="1" applyFont="1" applyBorder="1" applyAlignment="1">
      <alignment horizontal="center" vertical="center" wrapText="1" readingOrder="2"/>
    </xf>
    <xf numFmtId="10" fontId="17" fillId="0" borderId="5" xfId="0" applyNumberFormat="1" applyFont="1" applyBorder="1" applyAlignment="1">
      <alignment horizontal="center" vertical="center" wrapText="1" readingOrder="2"/>
    </xf>
    <xf numFmtId="0" fontId="0" fillId="0" borderId="0" xfId="0" applyAlignment="1">
      <alignment vertical="center"/>
    </xf>
    <xf numFmtId="169" fontId="17" fillId="0" borderId="5" xfId="2" applyNumberFormat="1" applyFont="1" applyBorder="1" applyAlignment="1">
      <alignment horizontal="center" vertical="center" wrapText="1"/>
    </xf>
    <xf numFmtId="0" fontId="21" fillId="0" borderId="0" xfId="6"/>
    <xf numFmtId="0" fontId="17" fillId="0" borderId="10" xfId="0" applyFont="1" applyBorder="1" applyAlignment="1">
      <alignment horizontal="center" vertical="center" wrapText="1" readingOrder="2"/>
    </xf>
    <xf numFmtId="0" fontId="17" fillId="0" borderId="14" xfId="0" applyFont="1" applyBorder="1" applyAlignment="1">
      <alignment horizontal="center" vertical="center" wrapText="1" readingOrder="2"/>
    </xf>
    <xf numFmtId="0" fontId="0" fillId="0" borderId="0" xfId="0"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23" fillId="0" borderId="0" xfId="6" applyFont="1" applyAlignment="1">
      <alignment horizontal="center" vertical="center" wrapText="1"/>
    </xf>
    <xf numFmtId="0" fontId="2" fillId="0" borderId="3" xfId="0" applyFont="1" applyBorder="1" applyAlignment="1">
      <alignment horizontal="center"/>
    </xf>
    <xf numFmtId="0" fontId="2" fillId="0" borderId="0" xfId="0" applyFont="1" applyBorder="1" applyAlignment="1">
      <alignment horizontal="center"/>
    </xf>
    <xf numFmtId="0" fontId="2" fillId="0" borderId="4" xfId="0" applyFont="1" applyBorder="1" applyAlignment="1">
      <alignment horizontal="center"/>
    </xf>
    <xf numFmtId="0" fontId="0" fillId="0" borderId="3" xfId="0" applyBorder="1" applyAlignment="1">
      <alignment horizontal="center"/>
    </xf>
    <xf numFmtId="171" fontId="0" fillId="0" borderId="0" xfId="0" applyNumberFormat="1" applyBorder="1" applyAlignment="1">
      <alignment horizontal="center"/>
    </xf>
    <xf numFmtId="174" fontId="0" fillId="0" borderId="4" xfId="0" applyNumberFormat="1" applyBorder="1" applyAlignment="1">
      <alignment horizontal="center"/>
    </xf>
    <xf numFmtId="0" fontId="0" fillId="0" borderId="5" xfId="0" applyBorder="1" applyAlignment="1">
      <alignment horizontal="center"/>
    </xf>
    <xf numFmtId="171" fontId="0" fillId="0" borderId="37" xfId="0" applyNumberFormat="1" applyBorder="1" applyAlignment="1">
      <alignment horizontal="center"/>
    </xf>
    <xf numFmtId="174" fontId="0" fillId="0" borderId="6" xfId="0" applyNumberFormat="1" applyBorder="1" applyAlignment="1">
      <alignment horizont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171" fontId="0" fillId="0" borderId="5" xfId="0" applyNumberFormat="1" applyBorder="1" applyAlignment="1">
      <alignment horizontal="center" vertical="center"/>
    </xf>
    <xf numFmtId="171" fontId="0" fillId="0" borderId="37" xfId="0" applyNumberFormat="1" applyBorder="1" applyAlignment="1">
      <alignment horizontal="center" vertical="center"/>
    </xf>
    <xf numFmtId="10" fontId="0" fillId="0" borderId="37" xfId="0" applyNumberFormat="1" applyBorder="1" applyAlignment="1">
      <alignment horizontal="center" vertical="center"/>
    </xf>
    <xf numFmtId="171" fontId="0" fillId="0" borderId="6" xfId="0" applyNumberFormat="1" applyBorder="1" applyAlignment="1">
      <alignment horizontal="center" vertical="center"/>
    </xf>
    <xf numFmtId="0" fontId="2" fillId="0" borderId="1" xfId="0" applyFont="1" applyBorder="1" applyAlignment="1">
      <alignment horizontal="center" vertical="center"/>
    </xf>
    <xf numFmtId="0" fontId="2" fillId="0" borderId="36" xfId="0" applyFont="1" applyBorder="1" applyAlignment="1">
      <alignment horizontal="center" vertical="center"/>
    </xf>
    <xf numFmtId="0" fontId="2" fillId="0" borderId="2" xfId="0" applyFont="1" applyBorder="1" applyAlignment="1">
      <alignment horizontal="center" vertical="center"/>
    </xf>
    <xf numFmtId="169" fontId="0" fillId="0" borderId="0" xfId="0" applyNumberFormat="1" applyBorder="1"/>
    <xf numFmtId="0" fontId="2" fillId="0" borderId="5" xfId="0" applyFont="1" applyBorder="1"/>
    <xf numFmtId="0" fontId="2" fillId="0" borderId="37" xfId="0" applyFont="1" applyBorder="1"/>
    <xf numFmtId="169" fontId="2" fillId="0" borderId="6" xfId="2" applyNumberFormat="1" applyFont="1" applyBorder="1"/>
    <xf numFmtId="0" fontId="2" fillId="0" borderId="36" xfId="0" applyFont="1" applyBorder="1"/>
    <xf numFmtId="169" fontId="0" fillId="0" borderId="0" xfId="2" applyNumberFormat="1" applyFont="1" applyBorder="1"/>
    <xf numFmtId="175" fontId="0" fillId="0" borderId="3" xfId="0" applyNumberFormat="1" applyBorder="1"/>
    <xf numFmtId="175" fontId="2" fillId="0" borderId="5" xfId="0" applyNumberFormat="1" applyFont="1" applyBorder="1"/>
    <xf numFmtId="169" fontId="2" fillId="0" borderId="6" xfId="0" applyNumberFormat="1" applyFont="1" applyBorder="1"/>
    <xf numFmtId="0" fontId="0" fillId="0" borderId="24" xfId="0" applyBorder="1" applyAlignment="1">
      <alignment horizontal="center"/>
    </xf>
    <xf numFmtId="0" fontId="0" fillId="0" borderId="0" xfId="0" applyAlignment="1">
      <alignment horizontal="center"/>
    </xf>
    <xf numFmtId="0" fontId="0" fillId="14" borderId="24" xfId="0" applyFill="1" applyBorder="1"/>
    <xf numFmtId="0" fontId="0" fillId="14" borderId="20" xfId="0" applyFill="1" applyBorder="1"/>
    <xf numFmtId="0" fontId="29" fillId="15" borderId="24" xfId="0" applyFont="1" applyFill="1" applyBorder="1" applyAlignment="1">
      <alignment horizontal="center" vertical="center"/>
    </xf>
    <xf numFmtId="0" fontId="29" fillId="13" borderId="19" xfId="0" applyFont="1" applyFill="1" applyBorder="1" applyAlignment="1">
      <alignment horizontal="center"/>
    </xf>
    <xf numFmtId="0" fontId="29" fillId="13" borderId="20" xfId="0" applyFont="1" applyFill="1" applyBorder="1" applyAlignment="1">
      <alignment horizontal="center"/>
    </xf>
    <xf numFmtId="0" fontId="29" fillId="13" borderId="41" xfId="0" applyFont="1" applyFill="1" applyBorder="1" applyAlignment="1">
      <alignment horizontal="center"/>
    </xf>
    <xf numFmtId="0" fontId="0" fillId="0" borderId="24" xfId="0" applyBorder="1" applyAlignment="1">
      <alignment horizontal="center" vertical="center"/>
    </xf>
    <xf numFmtId="3" fontId="0" fillId="0" borderId="24" xfId="0" applyNumberFormat="1" applyBorder="1" applyAlignment="1">
      <alignment horizontal="center" vertical="center"/>
    </xf>
    <xf numFmtId="177" fontId="0" fillId="0" borderId="24" xfId="0" applyNumberFormat="1" applyBorder="1" applyAlignment="1">
      <alignment horizontal="center" vertical="center"/>
    </xf>
    <xf numFmtId="0" fontId="19" fillId="0" borderId="0" xfId="0" applyFont="1"/>
    <xf numFmtId="0" fontId="29" fillId="16" borderId="20" xfId="0" applyFont="1" applyFill="1" applyBorder="1" applyAlignment="1">
      <alignment horizontal="center"/>
    </xf>
    <xf numFmtId="0" fontId="29" fillId="16" borderId="24" xfId="0" applyFont="1" applyFill="1" applyBorder="1" applyAlignment="1">
      <alignment horizontal="center"/>
    </xf>
    <xf numFmtId="9" fontId="29" fillId="16" borderId="24" xfId="0" applyNumberFormat="1" applyFont="1" applyFill="1" applyBorder="1" applyAlignment="1">
      <alignment horizontal="center"/>
    </xf>
    <xf numFmtId="3" fontId="0" fillId="0" borderId="38" xfId="0" applyNumberFormat="1" applyBorder="1" applyAlignment="1">
      <alignment horizontal="center"/>
    </xf>
    <xf numFmtId="177" fontId="0" fillId="0" borderId="39" xfId="0" applyNumberFormat="1" applyBorder="1" applyAlignment="1">
      <alignment horizontal="center"/>
    </xf>
    <xf numFmtId="177" fontId="0" fillId="0" borderId="40" xfId="0" applyNumberFormat="1" applyBorder="1" applyAlignment="1">
      <alignment horizontal="center"/>
    </xf>
    <xf numFmtId="3" fontId="0" fillId="0" borderId="24" xfId="0" applyNumberFormat="1" applyBorder="1" applyAlignment="1">
      <alignment horizontal="center"/>
    </xf>
    <xf numFmtId="3" fontId="0" fillId="0" borderId="24" xfId="0" applyNumberFormat="1" applyBorder="1"/>
    <xf numFmtId="2" fontId="0" fillId="0" borderId="24" xfId="0" applyNumberFormat="1" applyBorder="1" applyAlignment="1">
      <alignment horizontal="center"/>
    </xf>
    <xf numFmtId="0" fontId="31" fillId="0" borderId="0" xfId="0" applyFont="1"/>
    <xf numFmtId="174" fontId="29" fillId="16" borderId="24" xfId="0" applyNumberFormat="1" applyFont="1" applyFill="1" applyBorder="1" applyAlignment="1">
      <alignment horizontal="center"/>
    </xf>
    <xf numFmtId="0" fontId="30" fillId="0" borderId="0" xfId="0" applyFont="1" applyAlignment="1">
      <alignment horizontal="right" readingOrder="2"/>
    </xf>
    <xf numFmtId="0" fontId="0" fillId="0" borderId="0" xfId="0" applyProtection="1">
      <protection locked="0"/>
    </xf>
    <xf numFmtId="169" fontId="0" fillId="0" borderId="0" xfId="0" applyNumberFormat="1" applyProtection="1">
      <protection locked="0"/>
    </xf>
    <xf numFmtId="0" fontId="0" fillId="0" borderId="0" xfId="0" applyAlignment="1" applyProtection="1">
      <alignment vertical="center"/>
      <protection locked="0"/>
    </xf>
    <xf numFmtId="0" fontId="2" fillId="10" borderId="24" xfId="0" applyFont="1" applyFill="1" applyBorder="1" applyProtection="1">
      <protection locked="0"/>
    </xf>
    <xf numFmtId="169" fontId="0" fillId="9" borderId="22" xfId="2" applyNumberFormat="1" applyFont="1" applyFill="1" applyBorder="1" applyAlignment="1" applyProtection="1">
      <alignment horizontal="center" vertical="center"/>
    </xf>
    <xf numFmtId="169" fontId="0" fillId="9" borderId="26" xfId="2" applyNumberFormat="1" applyFont="1" applyFill="1" applyBorder="1" applyAlignment="1" applyProtection="1">
      <alignment horizontal="center" vertical="center"/>
    </xf>
    <xf numFmtId="169" fontId="2" fillId="10" borderId="26" xfId="2" applyNumberFormat="1" applyFont="1" applyFill="1" applyBorder="1" applyAlignment="1" applyProtection="1">
      <alignment horizontal="center" vertical="center"/>
    </xf>
    <xf numFmtId="169" fontId="0" fillId="9" borderId="30" xfId="2" applyNumberFormat="1" applyFont="1" applyFill="1" applyBorder="1" applyAlignment="1" applyProtection="1">
      <alignment horizontal="center" vertical="center"/>
    </xf>
    <xf numFmtId="169" fontId="2" fillId="10" borderId="10" xfId="2" applyNumberFormat="1" applyFont="1" applyFill="1" applyBorder="1" applyAlignment="1" applyProtection="1">
      <alignment horizontal="center" vertical="center"/>
    </xf>
    <xf numFmtId="169" fontId="0" fillId="0" borderId="32" xfId="0" applyNumberFormat="1" applyBorder="1" applyProtection="1"/>
    <xf numFmtId="169" fontId="3" fillId="11" borderId="7" xfId="0" applyNumberFormat="1" applyFont="1" applyFill="1" applyBorder="1" applyAlignment="1" applyProtection="1"/>
    <xf numFmtId="169" fontId="0" fillId="9" borderId="33" xfId="2" applyNumberFormat="1" applyFont="1" applyFill="1" applyBorder="1" applyAlignment="1" applyProtection="1">
      <alignment horizontal="center" vertical="center"/>
    </xf>
    <xf numFmtId="169" fontId="2" fillId="10" borderId="10" xfId="0" applyNumberFormat="1" applyFont="1" applyFill="1" applyBorder="1" applyProtection="1"/>
    <xf numFmtId="169" fontId="0" fillId="0" borderId="0" xfId="0" applyNumberFormat="1" applyProtection="1"/>
    <xf numFmtId="169" fontId="2" fillId="11" borderId="10" xfId="0" applyNumberFormat="1" applyFont="1" applyFill="1" applyBorder="1" applyProtection="1"/>
    <xf numFmtId="0" fontId="0" fillId="0" borderId="0" xfId="0" applyProtection="1"/>
    <xf numFmtId="0" fontId="0" fillId="0" borderId="16" xfId="0" applyBorder="1" applyProtection="1"/>
    <xf numFmtId="0" fontId="2" fillId="0" borderId="17"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0" xfId="0" applyFont="1" applyBorder="1" applyAlignment="1" applyProtection="1">
      <alignment horizontal="center" vertical="center"/>
    </xf>
    <xf numFmtId="0" fontId="0" fillId="0" borderId="19" xfId="0" applyBorder="1" applyProtection="1"/>
    <xf numFmtId="0" fontId="0" fillId="0" borderId="20" xfId="0" applyBorder="1" applyProtection="1"/>
    <xf numFmtId="169" fontId="0" fillId="0" borderId="20" xfId="2" applyNumberFormat="1" applyFont="1" applyBorder="1" applyProtection="1"/>
    <xf numFmtId="169" fontId="0" fillId="0" borderId="21" xfId="2" applyNumberFormat="1" applyFont="1" applyBorder="1" applyProtection="1"/>
    <xf numFmtId="0" fontId="2" fillId="0" borderId="23" xfId="0" applyFont="1" applyBorder="1" applyProtection="1"/>
    <xf numFmtId="0" fontId="0" fillId="0" borderId="24" xfId="0" applyBorder="1" applyProtection="1"/>
    <xf numFmtId="169" fontId="0" fillId="0" borderId="24" xfId="2" applyNumberFormat="1" applyFont="1" applyBorder="1" applyProtection="1"/>
    <xf numFmtId="169" fontId="0" fillId="0" borderId="25" xfId="2" applyNumberFormat="1" applyFont="1" applyBorder="1" applyProtection="1"/>
    <xf numFmtId="0" fontId="0" fillId="0" borderId="23" xfId="0" applyBorder="1" applyProtection="1"/>
    <xf numFmtId="0" fontId="2" fillId="10" borderId="23" xfId="0" applyFont="1" applyFill="1" applyBorder="1" applyProtection="1"/>
    <xf numFmtId="0" fontId="2" fillId="10" borderId="24" xfId="0" applyFont="1" applyFill="1" applyBorder="1" applyProtection="1"/>
    <xf numFmtId="169" fontId="2" fillId="10" borderId="24" xfId="2" applyNumberFormat="1" applyFont="1" applyFill="1" applyBorder="1" applyProtection="1"/>
    <xf numFmtId="169" fontId="2" fillId="10" borderId="25" xfId="2" applyNumberFormat="1" applyFont="1" applyFill="1" applyBorder="1" applyProtection="1"/>
    <xf numFmtId="0" fontId="0" fillId="0" borderId="31" xfId="0" applyFill="1" applyBorder="1" applyProtection="1"/>
    <xf numFmtId="169" fontId="0" fillId="10" borderId="24" xfId="2" applyNumberFormat="1" applyFont="1" applyFill="1" applyBorder="1" applyProtection="1"/>
    <xf numFmtId="0" fontId="2" fillId="8" borderId="23" xfId="0" applyFont="1" applyFill="1" applyBorder="1" applyProtection="1"/>
    <xf numFmtId="0" fontId="2" fillId="8" borderId="24" xfId="0" applyFont="1" applyFill="1" applyBorder="1" applyProtection="1"/>
    <xf numFmtId="169" fontId="2" fillId="8" borderId="24" xfId="2" applyNumberFormat="1" applyFont="1" applyFill="1" applyBorder="1" applyProtection="1"/>
    <xf numFmtId="169" fontId="0" fillId="8" borderId="24" xfId="2" applyNumberFormat="1" applyFont="1" applyFill="1" applyBorder="1" applyProtection="1"/>
    <xf numFmtId="169" fontId="2" fillId="8" borderId="25" xfId="2" applyNumberFormat="1" applyFont="1" applyFill="1" applyBorder="1" applyProtection="1"/>
    <xf numFmtId="0" fontId="0" fillId="0" borderId="27" xfId="0" applyBorder="1" applyProtection="1"/>
    <xf numFmtId="0" fontId="0" fillId="0" borderId="28" xfId="0" applyBorder="1" applyProtection="1"/>
    <xf numFmtId="169" fontId="0" fillId="0" borderId="28" xfId="2" applyNumberFormat="1" applyFont="1" applyBorder="1" applyProtection="1"/>
    <xf numFmtId="169" fontId="0" fillId="0" borderId="29" xfId="2" applyNumberFormat="1" applyFont="1" applyBorder="1" applyProtection="1"/>
    <xf numFmtId="0" fontId="2" fillId="10" borderId="27" xfId="0" applyFont="1" applyFill="1" applyBorder="1" applyProtection="1"/>
    <xf numFmtId="0" fontId="2" fillId="10" borderId="28" xfId="0" applyFont="1" applyFill="1" applyBorder="1" applyProtection="1"/>
    <xf numFmtId="169" fontId="2" fillId="10" borderId="28" xfId="2" applyNumberFormat="1" applyFont="1" applyFill="1" applyBorder="1" applyProtection="1"/>
    <xf numFmtId="169" fontId="2" fillId="10" borderId="29" xfId="2" applyNumberFormat="1" applyFont="1" applyFill="1" applyBorder="1" applyProtection="1"/>
    <xf numFmtId="0" fontId="0" fillId="10" borderId="28" xfId="0" applyFill="1" applyBorder="1" applyProtection="1"/>
    <xf numFmtId="169" fontId="0" fillId="10" borderId="28" xfId="2" applyNumberFormat="1" applyFont="1" applyFill="1" applyBorder="1" applyProtection="1"/>
    <xf numFmtId="169" fontId="0" fillId="10" borderId="29" xfId="2" applyNumberFormat="1" applyFont="1" applyFill="1" applyBorder="1" applyProtection="1"/>
    <xf numFmtId="0" fontId="2" fillId="0" borderId="27" xfId="0" applyFont="1" applyBorder="1" applyProtection="1"/>
    <xf numFmtId="0" fontId="2" fillId="10" borderId="16" xfId="0" applyFont="1" applyFill="1" applyBorder="1" applyProtection="1"/>
    <xf numFmtId="0" fontId="2" fillId="10" borderId="17" xfId="0" applyFont="1" applyFill="1" applyBorder="1" applyProtection="1"/>
    <xf numFmtId="169" fontId="2" fillId="10" borderId="17" xfId="2" applyNumberFormat="1" applyFont="1" applyFill="1" applyBorder="1" applyProtection="1"/>
    <xf numFmtId="0" fontId="0" fillId="0" borderId="31" xfId="0" applyBorder="1" applyProtection="1"/>
    <xf numFmtId="169" fontId="0" fillId="0" borderId="31" xfId="0" applyNumberFormat="1" applyBorder="1" applyProtection="1"/>
    <xf numFmtId="169" fontId="0" fillId="0" borderId="35" xfId="0" applyNumberFormat="1" applyBorder="1" applyProtection="1"/>
    <xf numFmtId="0" fontId="19" fillId="11" borderId="16" xfId="0" applyFont="1" applyFill="1" applyBorder="1" applyProtection="1"/>
    <xf numFmtId="0" fontId="3" fillId="11" borderId="34" xfId="0" applyFont="1" applyFill="1" applyBorder="1" applyProtection="1"/>
    <xf numFmtId="0" fontId="3" fillId="0" borderId="0" xfId="0" applyFont="1" applyProtection="1"/>
    <xf numFmtId="169" fontId="0" fillId="0" borderId="20" xfId="0" applyNumberFormat="1" applyBorder="1" applyProtection="1"/>
    <xf numFmtId="169" fontId="0" fillId="0" borderId="21" xfId="0" applyNumberFormat="1" applyBorder="1" applyProtection="1"/>
    <xf numFmtId="169" fontId="0" fillId="0" borderId="24" xfId="0" applyNumberFormat="1" applyBorder="1" applyProtection="1"/>
    <xf numFmtId="169" fontId="0" fillId="0" borderId="25" xfId="0" applyNumberFormat="1" applyBorder="1" applyProtection="1"/>
    <xf numFmtId="169" fontId="0" fillId="0" borderId="28" xfId="0" applyNumberFormat="1" applyBorder="1" applyProtection="1"/>
    <xf numFmtId="169" fontId="0" fillId="0" borderId="29" xfId="0" applyNumberFormat="1" applyBorder="1" applyProtection="1"/>
    <xf numFmtId="0" fontId="2" fillId="10" borderId="14" xfId="0" applyFont="1" applyFill="1" applyBorder="1" applyProtection="1"/>
    <xf numFmtId="0" fontId="2" fillId="10" borderId="15" xfId="0" applyFont="1" applyFill="1" applyBorder="1" applyProtection="1"/>
    <xf numFmtId="169" fontId="2" fillId="10" borderId="15" xfId="0" applyNumberFormat="1" applyFont="1" applyFill="1" applyBorder="1" applyProtection="1"/>
    <xf numFmtId="0" fontId="2" fillId="11" borderId="16" xfId="0" applyFont="1" applyFill="1" applyBorder="1" applyProtection="1"/>
    <xf numFmtId="0" fontId="0" fillId="11" borderId="17" xfId="0" applyFill="1" applyBorder="1" applyProtection="1"/>
    <xf numFmtId="169" fontId="2" fillId="11" borderId="17" xfId="0" applyNumberFormat="1" applyFont="1" applyFill="1" applyBorder="1" applyProtection="1"/>
    <xf numFmtId="169" fontId="2" fillId="11" borderId="18" xfId="0" applyNumberFormat="1" applyFont="1" applyFill="1" applyBorder="1" applyProtection="1"/>
    <xf numFmtId="0" fontId="6" fillId="2" borderId="1" xfId="4" applyFont="1" applyFill="1" applyBorder="1" applyAlignment="1" applyProtection="1">
      <alignment horizontal="right"/>
      <protection locked="0"/>
    </xf>
    <xf numFmtId="0" fontId="7" fillId="2" borderId="2" xfId="4" applyFont="1" applyFill="1" applyBorder="1" applyProtection="1">
      <protection locked="0"/>
    </xf>
    <xf numFmtId="0" fontId="6" fillId="2" borderId="3" xfId="4" applyFont="1" applyFill="1" applyBorder="1" applyAlignment="1" applyProtection="1">
      <alignment horizontal="right"/>
      <protection locked="0"/>
    </xf>
    <xf numFmtId="164" fontId="7" fillId="2" borderId="4" xfId="5" applyNumberFormat="1" applyFont="1" applyFill="1" applyBorder="1" applyProtection="1">
      <protection locked="0"/>
    </xf>
    <xf numFmtId="0" fontId="6" fillId="2" borderId="3" xfId="4" applyFont="1" applyFill="1" applyBorder="1" applyProtection="1">
      <protection locked="0"/>
    </xf>
    <xf numFmtId="10" fontId="7" fillId="2" borderId="4" xfId="3" applyNumberFormat="1" applyFont="1" applyFill="1" applyBorder="1" applyProtection="1">
      <protection locked="0"/>
    </xf>
    <xf numFmtId="171" fontId="6" fillId="2" borderId="4" xfId="3" applyNumberFormat="1" applyFont="1" applyFill="1" applyBorder="1" applyProtection="1">
      <protection locked="0"/>
    </xf>
    <xf numFmtId="0" fontId="7" fillId="2" borderId="4" xfId="4" applyFont="1" applyFill="1" applyBorder="1" applyProtection="1">
      <protection locked="0"/>
    </xf>
    <xf numFmtId="0" fontId="6" fillId="2" borderId="4" xfId="4" applyFont="1" applyFill="1" applyBorder="1" applyProtection="1">
      <protection locked="0"/>
    </xf>
    <xf numFmtId="172" fontId="6" fillId="2" borderId="4" xfId="4" applyNumberFormat="1" applyFont="1" applyFill="1" applyBorder="1" applyProtection="1">
      <protection locked="0"/>
    </xf>
    <xf numFmtId="0" fontId="6" fillId="3" borderId="3" xfId="4" applyFont="1" applyFill="1" applyBorder="1" applyProtection="1">
      <protection locked="0"/>
    </xf>
    <xf numFmtId="0" fontId="6" fillId="3" borderId="4" xfId="4" applyFont="1" applyFill="1" applyBorder="1" applyProtection="1">
      <protection locked="0"/>
    </xf>
    <xf numFmtId="173" fontId="8" fillId="3" borderId="3" xfId="4" applyNumberFormat="1" applyFont="1" applyFill="1" applyBorder="1" applyAlignment="1" applyProtection="1">
      <alignment horizontal="right"/>
      <protection locked="0"/>
    </xf>
    <xf numFmtId="0" fontId="10" fillId="3" borderId="5" xfId="4" applyFont="1" applyFill="1" applyBorder="1" applyAlignment="1" applyProtection="1">
      <alignment horizontal="right"/>
      <protection locked="0"/>
    </xf>
    <xf numFmtId="0" fontId="6" fillId="3" borderId="6" xfId="4" applyFont="1" applyFill="1" applyBorder="1" applyProtection="1">
      <protection locked="0"/>
    </xf>
    <xf numFmtId="164" fontId="9" fillId="3" borderId="4" xfId="4" applyNumberFormat="1" applyFont="1" applyFill="1" applyBorder="1" applyProtection="1"/>
    <xf numFmtId="0" fontId="2" fillId="0" borderId="0" xfId="0" applyFont="1" applyAlignment="1" applyProtection="1">
      <alignment horizontal="center" vertical="center" wrapText="1"/>
      <protection locked="0"/>
    </xf>
    <xf numFmtId="170" fontId="0" fillId="0" borderId="0" xfId="0" applyNumberFormat="1" applyAlignment="1" applyProtection="1">
      <alignment horizontal="center" readingOrder="2"/>
      <protection locked="0"/>
    </xf>
    <xf numFmtId="170" fontId="0" fillId="0" borderId="0" xfId="1" applyNumberFormat="1" applyFont="1" applyAlignment="1" applyProtection="1">
      <alignment horizontal="right" vertical="center" readingOrder="2"/>
      <protection locked="0"/>
    </xf>
    <xf numFmtId="170" fontId="0" fillId="0" borderId="0" xfId="1" applyNumberFormat="1" applyFont="1" applyAlignment="1" applyProtection="1">
      <alignment horizontal="right" readingOrder="2"/>
      <protection locked="0"/>
    </xf>
    <xf numFmtId="0" fontId="2" fillId="0" borderId="0" xfId="0" applyFont="1" applyProtection="1">
      <protection locked="0"/>
    </xf>
    <xf numFmtId="10" fontId="11" fillId="0" borderId="0" xfId="0" applyNumberFormat="1" applyFont="1" applyProtection="1">
      <protection locked="0"/>
    </xf>
    <xf numFmtId="0" fontId="4" fillId="0" borderId="0" xfId="0" applyFont="1" applyProtection="1">
      <protection locked="0"/>
    </xf>
    <xf numFmtId="170" fontId="0" fillId="0" borderId="0" xfId="1" applyNumberFormat="1" applyFont="1" applyAlignment="1" applyProtection="1">
      <alignment horizontal="right" vertical="center" readingOrder="2"/>
    </xf>
    <xf numFmtId="170" fontId="0" fillId="0" borderId="0" xfId="1" applyNumberFormat="1" applyFont="1" applyAlignment="1" applyProtection="1">
      <alignment horizontal="right" readingOrder="2"/>
    </xf>
    <xf numFmtId="176" fontId="0" fillId="0" borderId="0" xfId="1" applyNumberFormat="1" applyFont="1" applyProtection="1">
      <protection locked="0"/>
    </xf>
    <xf numFmtId="0" fontId="0" fillId="12" borderId="24" xfId="0" applyFill="1" applyBorder="1" applyAlignment="1" applyProtection="1">
      <alignment horizontal="center"/>
      <protection locked="0"/>
    </xf>
    <xf numFmtId="0" fontId="0" fillId="0" borderId="24" xfId="0" applyBorder="1" applyAlignment="1" applyProtection="1">
      <alignment horizontal="center"/>
      <protection locked="0"/>
    </xf>
    <xf numFmtId="169" fontId="0" fillId="12" borderId="24" xfId="2" applyNumberFormat="1" applyFont="1" applyFill="1" applyBorder="1" applyAlignment="1" applyProtection="1">
      <alignment horizontal="center"/>
      <protection locked="0"/>
    </xf>
    <xf numFmtId="169" fontId="0" fillId="0" borderId="24" xfId="2" applyNumberFormat="1" applyFont="1" applyBorder="1" applyAlignment="1" applyProtection="1">
      <alignment horizontal="center"/>
      <protection locked="0"/>
    </xf>
    <xf numFmtId="0" fontId="26" fillId="13" borderId="10" xfId="0" applyFont="1" applyFill="1" applyBorder="1" applyAlignment="1" applyProtection="1">
      <alignment horizontal="center" vertical="center"/>
      <protection locked="0"/>
    </xf>
    <xf numFmtId="174" fontId="27" fillId="12" borderId="15" xfId="0" applyNumberFormat="1" applyFont="1" applyFill="1" applyBorder="1" applyAlignment="1" applyProtection="1">
      <alignment horizontal="center" vertical="center"/>
      <protection locked="0"/>
    </xf>
    <xf numFmtId="165" fontId="0" fillId="0" borderId="0" xfId="0" applyNumberFormat="1" applyProtection="1">
      <protection locked="0"/>
    </xf>
    <xf numFmtId="0" fontId="28" fillId="0" borderId="0" xfId="0" applyFont="1" applyProtection="1">
      <protection locked="0"/>
    </xf>
    <xf numFmtId="169" fontId="0" fillId="0" borderId="24" xfId="2" applyNumberFormat="1" applyFont="1" applyBorder="1" applyAlignment="1" applyProtection="1">
      <alignment horizontal="center"/>
    </xf>
    <xf numFmtId="169" fontId="0" fillId="0" borderId="24" xfId="0" applyNumberFormat="1" applyBorder="1" applyAlignment="1" applyProtection="1">
      <alignment horizontal="center"/>
    </xf>
    <xf numFmtId="0" fontId="2" fillId="0" borderId="42" xfId="0" applyFont="1" applyBorder="1" applyAlignment="1" applyProtection="1">
      <alignment horizontal="center" vertical="center"/>
    </xf>
    <xf numFmtId="0" fontId="0" fillId="0" borderId="0" xfId="0" applyFont="1" applyBorder="1" applyAlignment="1" applyProtection="1">
      <alignment horizontal="left" vertical="center"/>
    </xf>
    <xf numFmtId="170" fontId="0" fillId="0" borderId="0" xfId="0" applyNumberFormat="1" applyAlignment="1" applyProtection="1"/>
    <xf numFmtId="0" fontId="0" fillId="0" borderId="0" xfId="0" applyAlignment="1" applyProtection="1">
      <alignment horizontal="left"/>
    </xf>
    <xf numFmtId="170" fontId="0" fillId="0" borderId="0" xfId="2" applyNumberFormat="1" applyFont="1" applyProtection="1"/>
    <xf numFmtId="170" fontId="0" fillId="0" borderId="0" xfId="0" applyNumberFormat="1" applyProtection="1"/>
    <xf numFmtId="10" fontId="0" fillId="0" borderId="0" xfId="0" applyNumberFormat="1" applyProtection="1"/>
    <xf numFmtId="9" fontId="0" fillId="0" borderId="0" xfId="0" applyNumberFormat="1" applyProtection="1"/>
    <xf numFmtId="171" fontId="0" fillId="0" borderId="0" xfId="3" applyNumberFormat="1" applyFont="1" applyProtection="1"/>
    <xf numFmtId="0" fontId="2" fillId="0" borderId="0" xfId="0" applyFont="1" applyAlignment="1" applyProtection="1">
      <alignment horizontal="left"/>
    </xf>
    <xf numFmtId="170" fontId="0" fillId="0" borderId="43" xfId="0" applyNumberFormat="1" applyBorder="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horizontal="center" vertical="center"/>
    </xf>
    <xf numFmtId="0" fontId="0" fillId="0" borderId="0" xfId="0" applyAlignment="1" applyProtection="1">
      <alignment horizontal="right"/>
    </xf>
    <xf numFmtId="0" fontId="22" fillId="0" borderId="0" xfId="0" applyFont="1" applyAlignment="1">
      <alignment horizontal="center" vertical="center"/>
    </xf>
    <xf numFmtId="0" fontId="2" fillId="0" borderId="0" xfId="0" applyFont="1" applyAlignment="1">
      <alignment horizontal="center" vertical="center" wrapText="1"/>
    </xf>
    <xf numFmtId="0" fontId="3" fillId="5" borderId="0" xfId="0" applyFont="1" applyFill="1" applyAlignment="1" applyProtection="1">
      <alignment horizontal="center" vertical="center" wrapText="1"/>
    </xf>
    <xf numFmtId="0" fontId="3" fillId="11" borderId="14" xfId="0" applyFont="1" applyFill="1" applyBorder="1" applyAlignment="1" applyProtection="1">
      <alignment horizontal="center" vertical="center" wrapText="1"/>
    </xf>
    <xf numFmtId="0" fontId="3" fillId="11" borderId="7" xfId="0" applyFont="1" applyFill="1" applyBorder="1" applyAlignment="1" applyProtection="1">
      <alignment horizontal="center" vertical="center" wrapText="1"/>
    </xf>
    <xf numFmtId="0" fontId="3" fillId="11" borderId="15" xfId="0" applyFont="1" applyFill="1" applyBorder="1" applyAlignment="1" applyProtection="1">
      <alignment horizontal="center" vertical="center" wrapText="1"/>
    </xf>
    <xf numFmtId="169" fontId="3" fillId="11" borderId="14" xfId="0" applyNumberFormat="1" applyFont="1" applyFill="1" applyBorder="1" applyAlignment="1" applyProtection="1">
      <alignment horizontal="center"/>
    </xf>
    <xf numFmtId="169" fontId="3" fillId="11" borderId="15" xfId="0" applyNumberFormat="1" applyFont="1" applyFill="1" applyBorder="1" applyAlignment="1" applyProtection="1">
      <alignment horizontal="center"/>
    </xf>
    <xf numFmtId="0" fontId="17" fillId="0" borderId="14" xfId="0" applyFont="1" applyBorder="1" applyAlignment="1">
      <alignment horizontal="center" vertical="center" wrapText="1" readingOrder="2"/>
    </xf>
    <xf numFmtId="0" fontId="17" fillId="0" borderId="15" xfId="0" applyFont="1" applyBorder="1" applyAlignment="1">
      <alignment horizontal="center" vertical="center" wrapText="1" readingOrder="2"/>
    </xf>
    <xf numFmtId="0" fontId="17" fillId="0" borderId="7" xfId="0" applyFont="1" applyBorder="1" applyAlignment="1">
      <alignment horizontal="center" vertical="center" wrapText="1" readingOrder="2"/>
    </xf>
    <xf numFmtId="0" fontId="22" fillId="0" borderId="14" xfId="0" applyFont="1" applyBorder="1" applyAlignment="1">
      <alignment horizontal="center"/>
    </xf>
    <xf numFmtId="0" fontId="22" fillId="0" borderId="15" xfId="0" applyFont="1" applyBorder="1" applyAlignment="1">
      <alignment horizontal="center"/>
    </xf>
    <xf numFmtId="0" fontId="22" fillId="0" borderId="7"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7" xfId="0" applyFont="1" applyBorder="1" applyAlignment="1">
      <alignment horizont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7" xfId="0" applyFont="1" applyBorder="1" applyAlignment="1">
      <alignment horizontal="center" vertical="center"/>
    </xf>
    <xf numFmtId="0" fontId="25" fillId="10" borderId="0" xfId="0" applyFont="1" applyFill="1" applyAlignment="1">
      <alignment horizontal="center" wrapText="1"/>
    </xf>
    <xf numFmtId="0" fontId="25" fillId="10" borderId="14" xfId="0" applyFont="1" applyFill="1" applyBorder="1" applyAlignment="1">
      <alignment horizontal="center"/>
    </xf>
    <xf numFmtId="0" fontId="25" fillId="10" borderId="15" xfId="0" applyFont="1" applyFill="1" applyBorder="1" applyAlignment="1">
      <alignment horizontal="center"/>
    </xf>
    <xf numFmtId="0" fontId="25" fillId="10" borderId="7" xfId="0" applyFont="1" applyFill="1" applyBorder="1" applyAlignment="1">
      <alignment horizontal="center"/>
    </xf>
    <xf numFmtId="0" fontId="0" fillId="0" borderId="0" xfId="0" applyAlignment="1" applyProtection="1">
      <alignment horizontal="center" vertical="top" wrapText="1"/>
    </xf>
    <xf numFmtId="0" fontId="2" fillId="10" borderId="0" xfId="0" applyFont="1" applyFill="1" applyAlignment="1" applyProtection="1">
      <alignment horizontal="center" vertical="center"/>
    </xf>
    <xf numFmtId="0" fontId="0" fillId="0" borderId="43" xfId="0" applyBorder="1" applyAlignment="1" applyProtection="1">
      <alignment horizontal="center"/>
    </xf>
    <xf numFmtId="0" fontId="0" fillId="0" borderId="42" xfId="0" applyBorder="1" applyAlignment="1" applyProtection="1">
      <alignment horizontal="center"/>
    </xf>
    <xf numFmtId="0" fontId="0" fillId="0" borderId="0" xfId="0" applyAlignment="1" applyProtection="1">
      <alignment horizontal="center" vertical="center"/>
    </xf>
    <xf numFmtId="0" fontId="2" fillId="17" borderId="0" xfId="0" applyFont="1" applyFill="1" applyAlignment="1" applyProtection="1">
      <alignment horizontal="center"/>
    </xf>
    <xf numFmtId="9" fontId="0" fillId="0" borderId="0" xfId="0" applyNumberFormat="1"/>
    <xf numFmtId="169" fontId="0" fillId="0" borderId="0" xfId="2" applyNumberFormat="1" applyFont="1"/>
    <xf numFmtId="0" fontId="0" fillId="0" borderId="0" xfId="0" applyAlignment="1">
      <alignment horizontal="center"/>
    </xf>
    <xf numFmtId="9" fontId="0" fillId="0" borderId="0" xfId="3" applyFont="1"/>
    <xf numFmtId="169" fontId="0" fillId="0" borderId="0" xfId="0" applyNumberFormat="1"/>
    <xf numFmtId="179" fontId="0" fillId="0" borderId="0" xfId="0" applyNumberFormat="1"/>
    <xf numFmtId="0" fontId="0" fillId="0" borderId="0" xfId="0" applyAlignment="1">
      <alignment horizontal="center" wrapText="1"/>
    </xf>
  </cellXfs>
  <cellStyles count="7">
    <cellStyle name="Comma" xfId="1" builtinId="3"/>
    <cellStyle name="Comma_חישוב החזר חוב" xfId="5" xr:uid="{54E07AC8-1EB5-405E-A28A-69A09329CB84}"/>
    <cellStyle name="Currency" xfId="2" builtinId="4"/>
    <cellStyle name="Normal" xfId="0" builtinId="0"/>
    <cellStyle name="Normal_חישוב החזר חוב" xfId="4" xr:uid="{21BD7164-62BB-4AD6-98D5-4BAEC3EB62C7}"/>
    <cellStyle name="Percent" xfId="3" builtinId="5"/>
    <cellStyle name="היפר-קישור" xfId="6" builtinId="8"/>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gov.il/he/service/agents_and_consultants_search" TargetMode="External"/><Relationship Id="rId13" Type="http://schemas.openxmlformats.org/officeDocument/2006/relationships/hyperlink" Target="https://bituachnet.cma.gov.il/" TargetMode="External"/><Relationship Id="rId3" Type="http://schemas.openxmlformats.org/officeDocument/2006/relationships/hyperlink" Target="https://harb.cma.gov.il/" TargetMode="External"/><Relationship Id="rId7" Type="http://schemas.openxmlformats.org/officeDocument/2006/relationships/hyperlink" Target="http://www.haotzarsheli.mof.gov.il/" TargetMode="External"/><Relationship Id="rId12" Type="http://schemas.openxmlformats.org/officeDocument/2006/relationships/hyperlink" Target="https://gemelnet.cma.gov.il/" TargetMode="External"/><Relationship Id="rId2" Type="http://schemas.openxmlformats.org/officeDocument/2006/relationships/hyperlink" Target="http://www.swiftness.co.il" TargetMode="External"/><Relationship Id="rId1" Type="http://schemas.openxmlformats.org/officeDocument/2006/relationships/image" Target="../media/image1.png"/><Relationship Id="rId6" Type="http://schemas.openxmlformats.org/officeDocument/2006/relationships/hyperlink" Target="https://bit.ly/3hp1mmU" TargetMode="External"/><Relationship Id="rId11" Type="http://schemas.openxmlformats.org/officeDocument/2006/relationships/hyperlink" Target="https://itur.mof.gov.il/#/main/landing" TargetMode="External"/><Relationship Id="rId5" Type="http://schemas.openxmlformats.org/officeDocument/2006/relationships/hyperlink" Target="https://www.facebook.com/groups/hapina" TargetMode="External"/><Relationship Id="rId15" Type="http://schemas.openxmlformats.org/officeDocument/2006/relationships/image" Target="../media/image2.png"/><Relationship Id="rId10" Type="http://schemas.openxmlformats.org/officeDocument/2006/relationships/hyperlink" Target="https://briut.cma.gov.il/?AspxAutoDetectCookieSupport=1" TargetMode="External"/><Relationship Id="rId4" Type="http://schemas.openxmlformats.org/officeDocument/2006/relationships/hyperlink" Target="https://bit.ly/3v7mH8d" TargetMode="External"/><Relationship Id="rId9" Type="http://schemas.openxmlformats.org/officeDocument/2006/relationships/hyperlink" Target="https://car.cma.gov.il/" TargetMode="External"/><Relationship Id="rId14" Type="http://schemas.openxmlformats.org/officeDocument/2006/relationships/hyperlink" Target="https://pensyanet.cma.gov.il/"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200323</xdr:colOff>
      <xdr:row>5</xdr:row>
      <xdr:rowOff>28575</xdr:rowOff>
    </xdr:from>
    <xdr:to>
      <xdr:col>2</xdr:col>
      <xdr:colOff>2581275</xdr:colOff>
      <xdr:row>8</xdr:row>
      <xdr:rowOff>114218</xdr:rowOff>
    </xdr:to>
    <xdr:pic>
      <xdr:nvPicPr>
        <xdr:cNvPr id="3" name="תמונה 2">
          <a:extLst>
            <a:ext uri="{FF2B5EF4-FFF2-40B4-BE49-F238E27FC236}">
              <a16:creationId xmlns:a16="http://schemas.microsoft.com/office/drawing/2014/main" id="{3C603DB9-8276-4AFD-B338-060173C47C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5489975" y="1543050"/>
          <a:ext cx="2380952" cy="657143"/>
        </a:xfrm>
        <a:prstGeom prst="rect">
          <a:avLst/>
        </a:prstGeom>
      </xdr:spPr>
    </xdr:pic>
    <xdr:clientData/>
  </xdr:twoCellAnchor>
  <xdr:twoCellAnchor>
    <xdr:from>
      <xdr:col>2</xdr:col>
      <xdr:colOff>171450</xdr:colOff>
      <xdr:row>14</xdr:row>
      <xdr:rowOff>0</xdr:rowOff>
    </xdr:from>
    <xdr:to>
      <xdr:col>2</xdr:col>
      <xdr:colOff>1543050</xdr:colOff>
      <xdr:row>15</xdr:row>
      <xdr:rowOff>19050</xdr:rowOff>
    </xdr:to>
    <xdr:sp macro="" textlink="">
      <xdr:nvSpPr>
        <xdr:cNvPr id="2" name="מלבן 1">
          <a:hlinkClick xmlns:r="http://schemas.openxmlformats.org/officeDocument/2006/relationships" r:id="rId2"/>
          <a:extLst>
            <a:ext uri="{FF2B5EF4-FFF2-40B4-BE49-F238E27FC236}">
              <a16:creationId xmlns:a16="http://schemas.microsoft.com/office/drawing/2014/main" id="{21688453-519D-4393-AF42-61BA2E8A9E7A}"/>
            </a:ext>
          </a:extLst>
        </xdr:cNvPr>
        <xdr:cNvSpPr/>
      </xdr:nvSpPr>
      <xdr:spPr>
        <a:xfrm>
          <a:off x="11236528200" y="3714750"/>
          <a:ext cx="1371600" cy="381000"/>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1100"/>
            <a:t>לאתר מסלקה</a:t>
          </a:r>
        </a:p>
      </xdr:txBody>
    </xdr:sp>
    <xdr:clientData/>
  </xdr:twoCellAnchor>
  <xdr:twoCellAnchor>
    <xdr:from>
      <xdr:col>2</xdr:col>
      <xdr:colOff>161925</xdr:colOff>
      <xdr:row>16</xdr:row>
      <xdr:rowOff>0</xdr:rowOff>
    </xdr:from>
    <xdr:to>
      <xdr:col>2</xdr:col>
      <xdr:colOff>1533525</xdr:colOff>
      <xdr:row>17</xdr:row>
      <xdr:rowOff>19050</xdr:rowOff>
    </xdr:to>
    <xdr:sp macro="" textlink="">
      <xdr:nvSpPr>
        <xdr:cNvPr id="4" name="מלבן 3">
          <a:hlinkClick xmlns:r="http://schemas.openxmlformats.org/officeDocument/2006/relationships" r:id="rId3"/>
          <a:extLst>
            <a:ext uri="{FF2B5EF4-FFF2-40B4-BE49-F238E27FC236}">
              <a16:creationId xmlns:a16="http://schemas.microsoft.com/office/drawing/2014/main" id="{563ABC44-DE48-425B-8D07-1C14BC1DE844}"/>
            </a:ext>
          </a:extLst>
        </xdr:cNvPr>
        <xdr:cNvSpPr/>
      </xdr:nvSpPr>
      <xdr:spPr>
        <a:xfrm>
          <a:off x="11236537725" y="4257675"/>
          <a:ext cx="1371600" cy="381000"/>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1100"/>
            <a:t>לאתר</a:t>
          </a:r>
          <a:r>
            <a:rPr lang="he-IL" sz="1100" baseline="0"/>
            <a:t> הר הביטוח</a:t>
          </a:r>
          <a:endParaRPr lang="he-IL" sz="1100"/>
        </a:p>
      </xdr:txBody>
    </xdr:sp>
    <xdr:clientData/>
  </xdr:twoCellAnchor>
  <xdr:twoCellAnchor>
    <xdr:from>
      <xdr:col>2</xdr:col>
      <xdr:colOff>114300</xdr:colOff>
      <xdr:row>21</xdr:row>
      <xdr:rowOff>161925</xdr:rowOff>
    </xdr:from>
    <xdr:to>
      <xdr:col>2</xdr:col>
      <xdr:colOff>1485900</xdr:colOff>
      <xdr:row>22</xdr:row>
      <xdr:rowOff>361950</xdr:rowOff>
    </xdr:to>
    <xdr:sp macro="" textlink="">
      <xdr:nvSpPr>
        <xdr:cNvPr id="5" name="מלבן 4">
          <a:hlinkClick xmlns:r="http://schemas.openxmlformats.org/officeDocument/2006/relationships" r:id="rId4"/>
          <a:extLst>
            <a:ext uri="{FF2B5EF4-FFF2-40B4-BE49-F238E27FC236}">
              <a16:creationId xmlns:a16="http://schemas.microsoft.com/office/drawing/2014/main" id="{55AB61E5-E5B8-465E-BA11-2BF31DF11FA7}"/>
            </a:ext>
          </a:extLst>
        </xdr:cNvPr>
        <xdr:cNvSpPr/>
      </xdr:nvSpPr>
      <xdr:spPr>
        <a:xfrm>
          <a:off x="11236585350" y="5505450"/>
          <a:ext cx="1371600" cy="381000"/>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1" anchor="ctr"/>
        <a:lstStyle/>
        <a:p>
          <a:pPr algn="ctr" rtl="1"/>
          <a:r>
            <a:rPr lang="he-IL" sz="1100"/>
            <a:t>ערוץ</a:t>
          </a:r>
          <a:r>
            <a:rPr lang="he-IL" sz="1100" baseline="0"/>
            <a:t> יוטיוב</a:t>
          </a:r>
          <a:endParaRPr lang="he-IL" sz="1100"/>
        </a:p>
      </xdr:txBody>
    </xdr:sp>
    <xdr:clientData/>
  </xdr:twoCellAnchor>
  <xdr:twoCellAnchor>
    <xdr:from>
      <xdr:col>2</xdr:col>
      <xdr:colOff>114300</xdr:colOff>
      <xdr:row>23</xdr:row>
      <xdr:rowOff>47625</xdr:rowOff>
    </xdr:from>
    <xdr:to>
      <xdr:col>2</xdr:col>
      <xdr:colOff>1485900</xdr:colOff>
      <xdr:row>23</xdr:row>
      <xdr:rowOff>419100</xdr:rowOff>
    </xdr:to>
    <xdr:sp macro="" textlink="">
      <xdr:nvSpPr>
        <xdr:cNvPr id="6" name="מלבן 5">
          <a:hlinkClick xmlns:r="http://schemas.openxmlformats.org/officeDocument/2006/relationships" r:id="rId5"/>
          <a:extLst>
            <a:ext uri="{FF2B5EF4-FFF2-40B4-BE49-F238E27FC236}">
              <a16:creationId xmlns:a16="http://schemas.microsoft.com/office/drawing/2014/main" id="{EA85C650-F4A3-461A-B9F7-2178AF719DB8}"/>
            </a:ext>
          </a:extLst>
        </xdr:cNvPr>
        <xdr:cNvSpPr/>
      </xdr:nvSpPr>
      <xdr:spPr>
        <a:xfrm>
          <a:off x="11236585350" y="5943600"/>
          <a:ext cx="1371600" cy="371475"/>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1" anchor="ctr"/>
        <a:lstStyle/>
        <a:p>
          <a:pPr algn="ctr" rtl="1"/>
          <a:r>
            <a:rPr lang="he-IL" sz="1100"/>
            <a:t>קבוצת פייסבוק</a:t>
          </a:r>
        </a:p>
      </xdr:txBody>
    </xdr:sp>
    <xdr:clientData/>
  </xdr:twoCellAnchor>
  <xdr:twoCellAnchor>
    <xdr:from>
      <xdr:col>2</xdr:col>
      <xdr:colOff>114300</xdr:colOff>
      <xdr:row>24</xdr:row>
      <xdr:rowOff>9525</xdr:rowOff>
    </xdr:from>
    <xdr:to>
      <xdr:col>2</xdr:col>
      <xdr:colOff>1485900</xdr:colOff>
      <xdr:row>25</xdr:row>
      <xdr:rowOff>28575</xdr:rowOff>
    </xdr:to>
    <xdr:sp macro="" textlink="">
      <xdr:nvSpPr>
        <xdr:cNvPr id="7" name="מלבן 6">
          <a:hlinkClick xmlns:r="http://schemas.openxmlformats.org/officeDocument/2006/relationships" r:id="rId6"/>
          <a:extLst>
            <a:ext uri="{FF2B5EF4-FFF2-40B4-BE49-F238E27FC236}">
              <a16:creationId xmlns:a16="http://schemas.microsoft.com/office/drawing/2014/main" id="{D8496264-5EE6-4DAB-AFCB-B3EB3097061E}"/>
            </a:ext>
          </a:extLst>
        </xdr:cNvPr>
        <xdr:cNvSpPr/>
      </xdr:nvSpPr>
      <xdr:spPr>
        <a:xfrm>
          <a:off x="11236585350" y="6381750"/>
          <a:ext cx="1371600" cy="381000"/>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4"/>
        </a:fillRef>
        <a:effectRef idx="1">
          <a:schemeClr val="accent4"/>
        </a:effectRef>
        <a:fontRef idx="minor">
          <a:schemeClr val="lt1"/>
        </a:fontRef>
      </xdr:style>
      <xdr:txBody>
        <a:bodyPr vertOverflow="clip" horzOverflow="clip" rtlCol="1" anchor="ctr"/>
        <a:lstStyle/>
        <a:p>
          <a:pPr algn="ctr" rtl="1"/>
          <a:r>
            <a:rPr lang="he-IL" sz="1100"/>
            <a:t>רכשת ספר</a:t>
          </a:r>
        </a:p>
      </xdr:txBody>
    </xdr:sp>
    <xdr:clientData/>
  </xdr:twoCellAnchor>
  <xdr:twoCellAnchor>
    <xdr:from>
      <xdr:col>1</xdr:col>
      <xdr:colOff>1914525</xdr:colOff>
      <xdr:row>28</xdr:row>
      <xdr:rowOff>19050</xdr:rowOff>
    </xdr:from>
    <xdr:to>
      <xdr:col>1</xdr:col>
      <xdr:colOff>3286125</xdr:colOff>
      <xdr:row>30</xdr:row>
      <xdr:rowOff>38100</xdr:rowOff>
    </xdr:to>
    <xdr:sp macro="" textlink="">
      <xdr:nvSpPr>
        <xdr:cNvPr id="8" name="מלבן 7">
          <a:hlinkClick xmlns:r="http://schemas.openxmlformats.org/officeDocument/2006/relationships" r:id="rId7"/>
          <a:extLst>
            <a:ext uri="{FF2B5EF4-FFF2-40B4-BE49-F238E27FC236}">
              <a16:creationId xmlns:a16="http://schemas.microsoft.com/office/drawing/2014/main" id="{3B2907E9-55D1-4E6C-B9B7-2A33050EF1B0}"/>
            </a:ext>
          </a:extLst>
        </xdr:cNvPr>
        <xdr:cNvSpPr/>
      </xdr:nvSpPr>
      <xdr:spPr>
        <a:xfrm>
          <a:off x="11238671325" y="7343775"/>
          <a:ext cx="1371600" cy="381000"/>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dk1"/>
        </a:lnRef>
        <a:fillRef idx="3">
          <a:schemeClr val="dk1"/>
        </a:fillRef>
        <a:effectRef idx="2">
          <a:schemeClr val="dk1"/>
        </a:effectRef>
        <a:fontRef idx="minor">
          <a:schemeClr val="lt1"/>
        </a:fontRef>
      </xdr:style>
      <xdr:txBody>
        <a:bodyPr vertOverflow="clip" horzOverflow="clip" rtlCol="1" anchor="ctr"/>
        <a:lstStyle/>
        <a:p>
          <a:pPr algn="ctr" rtl="1"/>
          <a:r>
            <a:rPr lang="he-IL" sz="1100"/>
            <a:t>האוצר שלי</a:t>
          </a:r>
        </a:p>
      </xdr:txBody>
    </xdr:sp>
    <xdr:clientData/>
  </xdr:twoCellAnchor>
  <xdr:twoCellAnchor>
    <xdr:from>
      <xdr:col>2</xdr:col>
      <xdr:colOff>19050</xdr:colOff>
      <xdr:row>28</xdr:row>
      <xdr:rowOff>9525</xdr:rowOff>
    </xdr:from>
    <xdr:to>
      <xdr:col>2</xdr:col>
      <xdr:colOff>1390650</xdr:colOff>
      <xdr:row>30</xdr:row>
      <xdr:rowOff>28575</xdr:rowOff>
    </xdr:to>
    <xdr:sp macro="" textlink="">
      <xdr:nvSpPr>
        <xdr:cNvPr id="9" name="מלבן 8">
          <a:hlinkClick xmlns:r="http://schemas.openxmlformats.org/officeDocument/2006/relationships" r:id="rId8"/>
          <a:extLst>
            <a:ext uri="{FF2B5EF4-FFF2-40B4-BE49-F238E27FC236}">
              <a16:creationId xmlns:a16="http://schemas.microsoft.com/office/drawing/2014/main" id="{32FCDBD4-294F-4600-BF36-8523039BAA85}"/>
            </a:ext>
          </a:extLst>
        </xdr:cNvPr>
        <xdr:cNvSpPr/>
      </xdr:nvSpPr>
      <xdr:spPr>
        <a:xfrm>
          <a:off x="11236680600" y="9324975"/>
          <a:ext cx="1371600" cy="381000"/>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3"/>
        </a:fillRef>
        <a:effectRef idx="1">
          <a:schemeClr val="accent3"/>
        </a:effectRef>
        <a:fontRef idx="minor">
          <a:schemeClr val="lt1"/>
        </a:fontRef>
      </xdr:style>
      <xdr:txBody>
        <a:bodyPr vertOverflow="clip" horzOverflow="clip" rtlCol="1" anchor="ctr"/>
        <a:lstStyle/>
        <a:p>
          <a:pPr algn="ctr" rtl="1"/>
          <a:r>
            <a:rPr lang="he-IL" sz="1100"/>
            <a:t>איתור</a:t>
          </a:r>
          <a:r>
            <a:rPr lang="he-IL" sz="1100" baseline="0"/>
            <a:t> בעל רישיון</a:t>
          </a:r>
          <a:endParaRPr lang="he-IL" sz="1100"/>
        </a:p>
      </xdr:txBody>
    </xdr:sp>
    <xdr:clientData/>
  </xdr:twoCellAnchor>
  <xdr:twoCellAnchor>
    <xdr:from>
      <xdr:col>1</xdr:col>
      <xdr:colOff>1914525</xdr:colOff>
      <xdr:row>34</xdr:row>
      <xdr:rowOff>28575</xdr:rowOff>
    </xdr:from>
    <xdr:to>
      <xdr:col>1</xdr:col>
      <xdr:colOff>3286125</xdr:colOff>
      <xdr:row>36</xdr:row>
      <xdr:rowOff>47625</xdr:rowOff>
    </xdr:to>
    <xdr:sp macro="" textlink="">
      <xdr:nvSpPr>
        <xdr:cNvPr id="10" name="מלבן 9">
          <a:hlinkClick xmlns:r="http://schemas.openxmlformats.org/officeDocument/2006/relationships" r:id="rId9"/>
          <a:extLst>
            <a:ext uri="{FF2B5EF4-FFF2-40B4-BE49-F238E27FC236}">
              <a16:creationId xmlns:a16="http://schemas.microsoft.com/office/drawing/2014/main" id="{518F13BB-CD8A-4CA0-8729-5A008A97C8ED}"/>
            </a:ext>
          </a:extLst>
        </xdr:cNvPr>
        <xdr:cNvSpPr/>
      </xdr:nvSpPr>
      <xdr:spPr>
        <a:xfrm>
          <a:off x="11238671325" y="8439150"/>
          <a:ext cx="1371600" cy="381000"/>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4"/>
        </a:fillRef>
        <a:effectRef idx="1">
          <a:schemeClr val="accent4"/>
        </a:effectRef>
        <a:fontRef idx="minor">
          <a:schemeClr val="lt1"/>
        </a:fontRef>
      </xdr:style>
      <xdr:txBody>
        <a:bodyPr vertOverflow="clip" horzOverflow="clip" rtlCol="1" anchor="ctr"/>
        <a:lstStyle/>
        <a:p>
          <a:pPr algn="ctr" rtl="1"/>
          <a:r>
            <a:rPr lang="he-IL" sz="1100"/>
            <a:t>מחשבון</a:t>
          </a:r>
          <a:r>
            <a:rPr lang="he-IL" sz="1100" baseline="0"/>
            <a:t> ביטוח רכב</a:t>
          </a:r>
          <a:endParaRPr lang="he-IL" sz="1100"/>
        </a:p>
      </xdr:txBody>
    </xdr:sp>
    <xdr:clientData/>
  </xdr:twoCellAnchor>
  <xdr:twoCellAnchor>
    <xdr:from>
      <xdr:col>1</xdr:col>
      <xdr:colOff>1914525</xdr:colOff>
      <xdr:row>37</xdr:row>
      <xdr:rowOff>9525</xdr:rowOff>
    </xdr:from>
    <xdr:to>
      <xdr:col>1</xdr:col>
      <xdr:colOff>3286125</xdr:colOff>
      <xdr:row>39</xdr:row>
      <xdr:rowOff>28575</xdr:rowOff>
    </xdr:to>
    <xdr:sp macro="" textlink="">
      <xdr:nvSpPr>
        <xdr:cNvPr id="11" name="מלבן 10">
          <a:hlinkClick xmlns:r="http://schemas.openxmlformats.org/officeDocument/2006/relationships" r:id="rId10"/>
          <a:extLst>
            <a:ext uri="{FF2B5EF4-FFF2-40B4-BE49-F238E27FC236}">
              <a16:creationId xmlns:a16="http://schemas.microsoft.com/office/drawing/2014/main" id="{B090D16E-25D6-4688-B5FE-8DE73BB95803}"/>
            </a:ext>
          </a:extLst>
        </xdr:cNvPr>
        <xdr:cNvSpPr/>
      </xdr:nvSpPr>
      <xdr:spPr>
        <a:xfrm>
          <a:off x="11238671325" y="8963025"/>
          <a:ext cx="1371600" cy="381000"/>
        </a:xfrm>
        <a:prstGeom prst="rect">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4"/>
        </a:fillRef>
        <a:effectRef idx="1">
          <a:schemeClr val="accent4"/>
        </a:effectRef>
        <a:fontRef idx="minor">
          <a:schemeClr val="lt1"/>
        </a:fontRef>
      </xdr:style>
      <xdr:txBody>
        <a:bodyPr vertOverflow="clip" horzOverflow="clip" rtlCol="1" anchor="ctr"/>
        <a:lstStyle/>
        <a:p>
          <a:pPr algn="ctr" rtl="1"/>
          <a:r>
            <a:rPr lang="he-IL" sz="1100"/>
            <a:t>מחשבון ביטוח בריאות</a:t>
          </a:r>
        </a:p>
      </xdr:txBody>
    </xdr:sp>
    <xdr:clientData/>
  </xdr:twoCellAnchor>
  <xdr:twoCellAnchor>
    <xdr:from>
      <xdr:col>1</xdr:col>
      <xdr:colOff>1914525</xdr:colOff>
      <xdr:row>31</xdr:row>
      <xdr:rowOff>19050</xdr:rowOff>
    </xdr:from>
    <xdr:to>
      <xdr:col>1</xdr:col>
      <xdr:colOff>3286125</xdr:colOff>
      <xdr:row>33</xdr:row>
      <xdr:rowOff>38100</xdr:rowOff>
    </xdr:to>
    <xdr:sp macro="" textlink="">
      <xdr:nvSpPr>
        <xdr:cNvPr id="12" name="מלבן 11">
          <a:hlinkClick xmlns:r="http://schemas.openxmlformats.org/officeDocument/2006/relationships" r:id="rId11"/>
          <a:extLst>
            <a:ext uri="{FF2B5EF4-FFF2-40B4-BE49-F238E27FC236}">
              <a16:creationId xmlns:a16="http://schemas.microsoft.com/office/drawing/2014/main" id="{DE669AB4-0ED6-412C-A104-FF937761B716}"/>
            </a:ext>
          </a:extLst>
        </xdr:cNvPr>
        <xdr:cNvSpPr/>
      </xdr:nvSpPr>
      <xdr:spPr>
        <a:xfrm>
          <a:off x="11238671325" y="7886700"/>
          <a:ext cx="1371600" cy="381000"/>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1100"/>
            <a:t>הר הכסף</a:t>
          </a:r>
        </a:p>
      </xdr:txBody>
    </xdr:sp>
    <xdr:clientData/>
  </xdr:twoCellAnchor>
  <xdr:twoCellAnchor>
    <xdr:from>
      <xdr:col>2</xdr:col>
      <xdr:colOff>19050</xdr:colOff>
      <xdr:row>31</xdr:row>
      <xdr:rowOff>0</xdr:rowOff>
    </xdr:from>
    <xdr:to>
      <xdr:col>2</xdr:col>
      <xdr:colOff>1390650</xdr:colOff>
      <xdr:row>33</xdr:row>
      <xdr:rowOff>19050</xdr:rowOff>
    </xdr:to>
    <xdr:sp macro="" textlink="">
      <xdr:nvSpPr>
        <xdr:cNvPr id="13" name="מלבן 12">
          <a:hlinkClick xmlns:r="http://schemas.openxmlformats.org/officeDocument/2006/relationships" r:id="rId12"/>
          <a:extLst>
            <a:ext uri="{FF2B5EF4-FFF2-40B4-BE49-F238E27FC236}">
              <a16:creationId xmlns:a16="http://schemas.microsoft.com/office/drawing/2014/main" id="{571060C2-0AA8-4716-B1DA-5CA0A47C7CB9}"/>
            </a:ext>
          </a:extLst>
        </xdr:cNvPr>
        <xdr:cNvSpPr/>
      </xdr:nvSpPr>
      <xdr:spPr>
        <a:xfrm>
          <a:off x="11236680600" y="9858375"/>
          <a:ext cx="1371600" cy="381000"/>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4"/>
        </a:fillRef>
        <a:effectRef idx="1">
          <a:schemeClr val="accent4"/>
        </a:effectRef>
        <a:fontRef idx="minor">
          <a:schemeClr val="lt1"/>
        </a:fontRef>
      </xdr:style>
      <xdr:txBody>
        <a:bodyPr vertOverflow="clip" horzOverflow="clip" rtlCol="1" anchor="ctr"/>
        <a:lstStyle/>
        <a:p>
          <a:pPr algn="ctr" rtl="1"/>
          <a:r>
            <a:rPr lang="he-IL" sz="1100" b="1"/>
            <a:t>גמל נט</a:t>
          </a:r>
        </a:p>
      </xdr:txBody>
    </xdr:sp>
    <xdr:clientData/>
  </xdr:twoCellAnchor>
  <xdr:twoCellAnchor>
    <xdr:from>
      <xdr:col>2</xdr:col>
      <xdr:colOff>9525</xdr:colOff>
      <xdr:row>34</xdr:row>
      <xdr:rowOff>9525</xdr:rowOff>
    </xdr:from>
    <xdr:to>
      <xdr:col>2</xdr:col>
      <xdr:colOff>1381125</xdr:colOff>
      <xdr:row>36</xdr:row>
      <xdr:rowOff>28575</xdr:rowOff>
    </xdr:to>
    <xdr:sp macro="" textlink="">
      <xdr:nvSpPr>
        <xdr:cNvPr id="14" name="מלבן 13">
          <a:hlinkClick xmlns:r="http://schemas.openxmlformats.org/officeDocument/2006/relationships" r:id="rId13"/>
          <a:extLst>
            <a:ext uri="{FF2B5EF4-FFF2-40B4-BE49-F238E27FC236}">
              <a16:creationId xmlns:a16="http://schemas.microsoft.com/office/drawing/2014/main" id="{48D0CBF9-10B8-4933-8CF7-D167FBDD4024}"/>
            </a:ext>
          </a:extLst>
        </xdr:cNvPr>
        <xdr:cNvSpPr/>
      </xdr:nvSpPr>
      <xdr:spPr>
        <a:xfrm>
          <a:off x="11236690125" y="10410825"/>
          <a:ext cx="1371600" cy="381000"/>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4"/>
        </a:fillRef>
        <a:effectRef idx="1">
          <a:schemeClr val="accent4"/>
        </a:effectRef>
        <a:fontRef idx="minor">
          <a:schemeClr val="lt1"/>
        </a:fontRef>
      </xdr:style>
      <xdr:txBody>
        <a:bodyPr vertOverflow="clip" horzOverflow="clip" rtlCol="1" anchor="ctr"/>
        <a:lstStyle/>
        <a:p>
          <a:pPr algn="ctr" rtl="1"/>
          <a:r>
            <a:rPr lang="he-IL" sz="1100" b="1"/>
            <a:t>ביטוח נט</a:t>
          </a:r>
        </a:p>
      </xdr:txBody>
    </xdr:sp>
    <xdr:clientData/>
  </xdr:twoCellAnchor>
  <xdr:twoCellAnchor>
    <xdr:from>
      <xdr:col>2</xdr:col>
      <xdr:colOff>28575</xdr:colOff>
      <xdr:row>37</xdr:row>
      <xdr:rowOff>19050</xdr:rowOff>
    </xdr:from>
    <xdr:to>
      <xdr:col>2</xdr:col>
      <xdr:colOff>1400175</xdr:colOff>
      <xdr:row>39</xdr:row>
      <xdr:rowOff>38100</xdr:rowOff>
    </xdr:to>
    <xdr:sp macro="" textlink="">
      <xdr:nvSpPr>
        <xdr:cNvPr id="15" name="מלבן 14">
          <a:hlinkClick xmlns:r="http://schemas.openxmlformats.org/officeDocument/2006/relationships" r:id="rId14"/>
          <a:extLst>
            <a:ext uri="{FF2B5EF4-FFF2-40B4-BE49-F238E27FC236}">
              <a16:creationId xmlns:a16="http://schemas.microsoft.com/office/drawing/2014/main" id="{94AA225E-8687-40E1-89B1-DFF0C5F46B31}"/>
            </a:ext>
          </a:extLst>
        </xdr:cNvPr>
        <xdr:cNvSpPr/>
      </xdr:nvSpPr>
      <xdr:spPr>
        <a:xfrm>
          <a:off x="11236671075" y="10963275"/>
          <a:ext cx="1371600" cy="381000"/>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4"/>
        </a:fillRef>
        <a:effectRef idx="1">
          <a:schemeClr val="accent4"/>
        </a:effectRef>
        <a:fontRef idx="minor">
          <a:schemeClr val="lt1"/>
        </a:fontRef>
      </xdr:style>
      <xdr:txBody>
        <a:bodyPr vertOverflow="clip" horzOverflow="clip" rtlCol="1" anchor="ctr"/>
        <a:lstStyle/>
        <a:p>
          <a:pPr algn="ctr" rtl="1"/>
          <a:r>
            <a:rPr lang="he-IL" sz="1100" b="1"/>
            <a:t>פנסיה נט</a:t>
          </a:r>
        </a:p>
      </xdr:txBody>
    </xdr:sp>
    <xdr:clientData/>
  </xdr:twoCellAnchor>
  <xdr:twoCellAnchor editAs="oneCell">
    <xdr:from>
      <xdr:col>2</xdr:col>
      <xdr:colOff>2552700</xdr:colOff>
      <xdr:row>5</xdr:row>
      <xdr:rowOff>114300</xdr:rowOff>
    </xdr:from>
    <xdr:to>
      <xdr:col>2</xdr:col>
      <xdr:colOff>3841251</xdr:colOff>
      <xdr:row>12</xdr:row>
      <xdr:rowOff>333387</xdr:rowOff>
    </xdr:to>
    <xdr:pic>
      <xdr:nvPicPr>
        <xdr:cNvPr id="17" name="תמונה 16">
          <a:extLst>
            <a:ext uri="{FF2B5EF4-FFF2-40B4-BE49-F238E27FC236}">
              <a16:creationId xmlns:a16="http://schemas.microsoft.com/office/drawing/2014/main" id="{F0489511-B8AB-4B39-98FC-58F79A9DB3D8}"/>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1234229999" y="1628775"/>
          <a:ext cx="1288551" cy="16954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876300</xdr:colOff>
      <xdr:row>4</xdr:row>
      <xdr:rowOff>142875</xdr:rowOff>
    </xdr:from>
    <xdr:to>
      <xdr:col>5</xdr:col>
      <xdr:colOff>552450</xdr:colOff>
      <xdr:row>4</xdr:row>
      <xdr:rowOff>142876</xdr:rowOff>
    </xdr:to>
    <xdr:cxnSp macro="">
      <xdr:nvCxnSpPr>
        <xdr:cNvPr id="3" name="מחבר חץ ישר 2">
          <a:extLst>
            <a:ext uri="{FF2B5EF4-FFF2-40B4-BE49-F238E27FC236}">
              <a16:creationId xmlns:a16="http://schemas.microsoft.com/office/drawing/2014/main" id="{A54FEC09-8DAD-4435-9B7B-FF07B7E2B9C8}"/>
            </a:ext>
          </a:extLst>
        </xdr:cNvPr>
        <xdr:cNvCxnSpPr/>
      </xdr:nvCxnSpPr>
      <xdr:spPr>
        <a:xfrm>
          <a:off x="11232165750" y="876300"/>
          <a:ext cx="2276475"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885825</xdr:colOff>
      <xdr:row>5</xdr:row>
      <xdr:rowOff>123825</xdr:rowOff>
    </xdr:from>
    <xdr:to>
      <xdr:col>5</xdr:col>
      <xdr:colOff>561975</xdr:colOff>
      <xdr:row>5</xdr:row>
      <xdr:rowOff>123826</xdr:rowOff>
    </xdr:to>
    <xdr:cxnSp macro="">
      <xdr:nvCxnSpPr>
        <xdr:cNvPr id="5" name="מחבר חץ ישר 4">
          <a:extLst>
            <a:ext uri="{FF2B5EF4-FFF2-40B4-BE49-F238E27FC236}">
              <a16:creationId xmlns:a16="http://schemas.microsoft.com/office/drawing/2014/main" id="{2AD1E2CA-92E3-41BD-9F47-38902574E2DF}"/>
            </a:ext>
          </a:extLst>
        </xdr:cNvPr>
        <xdr:cNvCxnSpPr/>
      </xdr:nvCxnSpPr>
      <xdr:spPr>
        <a:xfrm>
          <a:off x="11232156225" y="1085850"/>
          <a:ext cx="2276475"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866775</xdr:colOff>
      <xdr:row>6</xdr:row>
      <xdr:rowOff>123825</xdr:rowOff>
    </xdr:from>
    <xdr:to>
      <xdr:col>5</xdr:col>
      <xdr:colOff>542925</xdr:colOff>
      <xdr:row>6</xdr:row>
      <xdr:rowOff>123826</xdr:rowOff>
    </xdr:to>
    <xdr:cxnSp macro="">
      <xdr:nvCxnSpPr>
        <xdr:cNvPr id="6" name="מחבר חץ ישר 5">
          <a:extLst>
            <a:ext uri="{FF2B5EF4-FFF2-40B4-BE49-F238E27FC236}">
              <a16:creationId xmlns:a16="http://schemas.microsoft.com/office/drawing/2014/main" id="{81407E53-627F-4B11-A199-D9287FF01558}"/>
            </a:ext>
          </a:extLst>
        </xdr:cNvPr>
        <xdr:cNvCxnSpPr/>
      </xdr:nvCxnSpPr>
      <xdr:spPr>
        <a:xfrm>
          <a:off x="11232175275" y="1314450"/>
          <a:ext cx="2276475"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857250</xdr:colOff>
      <xdr:row>8</xdr:row>
      <xdr:rowOff>104775</xdr:rowOff>
    </xdr:from>
    <xdr:to>
      <xdr:col>5</xdr:col>
      <xdr:colOff>533400</xdr:colOff>
      <xdr:row>8</xdr:row>
      <xdr:rowOff>104776</xdr:rowOff>
    </xdr:to>
    <xdr:cxnSp macro="">
      <xdr:nvCxnSpPr>
        <xdr:cNvPr id="7" name="מחבר חץ ישר 6">
          <a:extLst>
            <a:ext uri="{FF2B5EF4-FFF2-40B4-BE49-F238E27FC236}">
              <a16:creationId xmlns:a16="http://schemas.microsoft.com/office/drawing/2014/main" id="{A0AFDF26-785C-43EB-934C-4E3366A4DCBD}"/>
            </a:ext>
          </a:extLst>
        </xdr:cNvPr>
        <xdr:cNvCxnSpPr/>
      </xdr:nvCxnSpPr>
      <xdr:spPr>
        <a:xfrm>
          <a:off x="11232184800" y="1524000"/>
          <a:ext cx="2276475"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866775</xdr:colOff>
      <xdr:row>9</xdr:row>
      <xdr:rowOff>133350</xdr:rowOff>
    </xdr:from>
    <xdr:to>
      <xdr:col>5</xdr:col>
      <xdr:colOff>542925</xdr:colOff>
      <xdr:row>9</xdr:row>
      <xdr:rowOff>133351</xdr:rowOff>
    </xdr:to>
    <xdr:cxnSp macro="">
      <xdr:nvCxnSpPr>
        <xdr:cNvPr id="8" name="מחבר חץ ישר 7">
          <a:extLst>
            <a:ext uri="{FF2B5EF4-FFF2-40B4-BE49-F238E27FC236}">
              <a16:creationId xmlns:a16="http://schemas.microsoft.com/office/drawing/2014/main" id="{2BA9452A-E940-42F3-9D8D-E9768372074F}"/>
            </a:ext>
          </a:extLst>
        </xdr:cNvPr>
        <xdr:cNvCxnSpPr/>
      </xdr:nvCxnSpPr>
      <xdr:spPr>
        <a:xfrm>
          <a:off x="11232175275" y="1781175"/>
          <a:ext cx="2276475"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838200</xdr:colOff>
      <xdr:row>10</xdr:row>
      <xdr:rowOff>123825</xdr:rowOff>
    </xdr:from>
    <xdr:to>
      <xdr:col>5</xdr:col>
      <xdr:colOff>514350</xdr:colOff>
      <xdr:row>10</xdr:row>
      <xdr:rowOff>123826</xdr:rowOff>
    </xdr:to>
    <xdr:cxnSp macro="">
      <xdr:nvCxnSpPr>
        <xdr:cNvPr id="9" name="מחבר חץ ישר 8">
          <a:extLst>
            <a:ext uri="{FF2B5EF4-FFF2-40B4-BE49-F238E27FC236}">
              <a16:creationId xmlns:a16="http://schemas.microsoft.com/office/drawing/2014/main" id="{DBA67159-39C6-4DC7-9878-9B1CA440E90A}"/>
            </a:ext>
          </a:extLst>
        </xdr:cNvPr>
        <xdr:cNvCxnSpPr/>
      </xdr:nvCxnSpPr>
      <xdr:spPr>
        <a:xfrm>
          <a:off x="11232203850" y="2000250"/>
          <a:ext cx="2276475"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533400</xdr:colOff>
      <xdr:row>28</xdr:row>
      <xdr:rowOff>85725</xdr:rowOff>
    </xdr:from>
    <xdr:to>
      <xdr:col>2</xdr:col>
      <xdr:colOff>885825</xdr:colOff>
      <xdr:row>28</xdr:row>
      <xdr:rowOff>85726</xdr:rowOff>
    </xdr:to>
    <xdr:cxnSp macro="">
      <xdr:nvCxnSpPr>
        <xdr:cNvPr id="5" name="מחבר חץ ישר 4">
          <a:extLst>
            <a:ext uri="{FF2B5EF4-FFF2-40B4-BE49-F238E27FC236}">
              <a16:creationId xmlns:a16="http://schemas.microsoft.com/office/drawing/2014/main" id="{22D5444F-9A23-445A-ACC7-57FA245B2B3C}"/>
            </a:ext>
          </a:extLst>
        </xdr:cNvPr>
        <xdr:cNvCxnSpPr/>
      </xdr:nvCxnSpPr>
      <xdr:spPr>
        <a:xfrm>
          <a:off x="11236090050" y="1562100"/>
          <a:ext cx="1352550"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47625</xdr:colOff>
      <xdr:row>3</xdr:row>
      <xdr:rowOff>95251</xdr:rowOff>
    </xdr:from>
    <xdr:to>
      <xdr:col>4</xdr:col>
      <xdr:colOff>790575</xdr:colOff>
      <xdr:row>6</xdr:row>
      <xdr:rowOff>123825</xdr:rowOff>
    </xdr:to>
    <xdr:cxnSp macro="">
      <xdr:nvCxnSpPr>
        <xdr:cNvPr id="3" name="מחבר חץ ישר 2">
          <a:extLst>
            <a:ext uri="{FF2B5EF4-FFF2-40B4-BE49-F238E27FC236}">
              <a16:creationId xmlns:a16="http://schemas.microsoft.com/office/drawing/2014/main" id="{20C1157D-DA00-4091-9B2B-3DE00E7D9912}"/>
            </a:ext>
          </a:extLst>
        </xdr:cNvPr>
        <xdr:cNvCxnSpPr/>
      </xdr:nvCxnSpPr>
      <xdr:spPr>
        <a:xfrm flipV="1">
          <a:off x="11234870850" y="3790951"/>
          <a:ext cx="1733550" cy="5905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4</xdr:row>
      <xdr:rowOff>95251</xdr:rowOff>
    </xdr:from>
    <xdr:to>
      <xdr:col>4</xdr:col>
      <xdr:colOff>809625</xdr:colOff>
      <xdr:row>6</xdr:row>
      <xdr:rowOff>104775</xdr:rowOff>
    </xdr:to>
    <xdr:cxnSp macro="">
      <xdr:nvCxnSpPr>
        <xdr:cNvPr id="4" name="מחבר חץ ישר 3">
          <a:extLst>
            <a:ext uri="{FF2B5EF4-FFF2-40B4-BE49-F238E27FC236}">
              <a16:creationId xmlns:a16="http://schemas.microsoft.com/office/drawing/2014/main" id="{B2219D6A-71FA-4017-A6C8-332FD6A395D9}"/>
            </a:ext>
          </a:extLst>
        </xdr:cNvPr>
        <xdr:cNvCxnSpPr/>
      </xdr:nvCxnSpPr>
      <xdr:spPr>
        <a:xfrm flipV="1">
          <a:off x="11234851800" y="3981451"/>
          <a:ext cx="1771650" cy="3809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1323975</xdr:colOff>
      <xdr:row>5</xdr:row>
      <xdr:rowOff>85727</xdr:rowOff>
    </xdr:from>
    <xdr:to>
      <xdr:col>4</xdr:col>
      <xdr:colOff>809625</xdr:colOff>
      <xdr:row>6</xdr:row>
      <xdr:rowOff>123825</xdr:rowOff>
    </xdr:to>
    <xdr:cxnSp macro="">
      <xdr:nvCxnSpPr>
        <xdr:cNvPr id="5" name="מחבר חץ ישר 4">
          <a:extLst>
            <a:ext uri="{FF2B5EF4-FFF2-40B4-BE49-F238E27FC236}">
              <a16:creationId xmlns:a16="http://schemas.microsoft.com/office/drawing/2014/main" id="{A3C1E96F-401A-4AAB-9872-2C4C9A270A98}"/>
            </a:ext>
          </a:extLst>
        </xdr:cNvPr>
        <xdr:cNvCxnSpPr/>
      </xdr:nvCxnSpPr>
      <xdr:spPr>
        <a:xfrm flipV="1">
          <a:off x="11234851800" y="4162427"/>
          <a:ext cx="1809750" cy="21907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47625</xdr:colOff>
      <xdr:row>3</xdr:row>
      <xdr:rowOff>95251</xdr:rowOff>
    </xdr:from>
    <xdr:to>
      <xdr:col>13</xdr:col>
      <xdr:colOff>0</xdr:colOff>
      <xdr:row>5</xdr:row>
      <xdr:rowOff>171450</xdr:rowOff>
    </xdr:to>
    <xdr:cxnSp macro="">
      <xdr:nvCxnSpPr>
        <xdr:cNvPr id="17" name="מחבר חץ ישר 16">
          <a:extLst>
            <a:ext uri="{FF2B5EF4-FFF2-40B4-BE49-F238E27FC236}">
              <a16:creationId xmlns:a16="http://schemas.microsoft.com/office/drawing/2014/main" id="{AE942438-0C3B-476B-B436-3CA443E50768}"/>
            </a:ext>
          </a:extLst>
        </xdr:cNvPr>
        <xdr:cNvCxnSpPr/>
      </xdr:nvCxnSpPr>
      <xdr:spPr>
        <a:xfrm flipV="1">
          <a:off x="11228212875" y="3790951"/>
          <a:ext cx="1533525" cy="4667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28575</xdr:colOff>
      <xdr:row>4</xdr:row>
      <xdr:rowOff>95251</xdr:rowOff>
    </xdr:from>
    <xdr:to>
      <xdr:col>13</xdr:col>
      <xdr:colOff>0</xdr:colOff>
      <xdr:row>5</xdr:row>
      <xdr:rowOff>152400</xdr:rowOff>
    </xdr:to>
    <xdr:cxnSp macro="">
      <xdr:nvCxnSpPr>
        <xdr:cNvPr id="18" name="מחבר חץ ישר 17">
          <a:extLst>
            <a:ext uri="{FF2B5EF4-FFF2-40B4-BE49-F238E27FC236}">
              <a16:creationId xmlns:a16="http://schemas.microsoft.com/office/drawing/2014/main" id="{4128D3AD-367B-4F8A-B0E0-87A350A8F61B}"/>
            </a:ext>
          </a:extLst>
        </xdr:cNvPr>
        <xdr:cNvCxnSpPr/>
      </xdr:nvCxnSpPr>
      <xdr:spPr>
        <a:xfrm flipV="1">
          <a:off x="11228212875" y="3981451"/>
          <a:ext cx="1552575" cy="2571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5</xdr:row>
      <xdr:rowOff>85728</xdr:rowOff>
    </xdr:from>
    <xdr:to>
      <xdr:col>13</xdr:col>
      <xdr:colOff>9525</xdr:colOff>
      <xdr:row>5</xdr:row>
      <xdr:rowOff>142875</xdr:rowOff>
    </xdr:to>
    <xdr:cxnSp macro="">
      <xdr:nvCxnSpPr>
        <xdr:cNvPr id="19" name="מחבר חץ ישר 18">
          <a:extLst>
            <a:ext uri="{FF2B5EF4-FFF2-40B4-BE49-F238E27FC236}">
              <a16:creationId xmlns:a16="http://schemas.microsoft.com/office/drawing/2014/main" id="{FF972D9C-F18E-441B-A4CD-3FC8D05575AA}"/>
            </a:ext>
          </a:extLst>
        </xdr:cNvPr>
        <xdr:cNvCxnSpPr/>
      </xdr:nvCxnSpPr>
      <xdr:spPr>
        <a:xfrm flipV="1">
          <a:off x="11228203350" y="4171953"/>
          <a:ext cx="1590675" cy="57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114300</xdr:colOff>
      <xdr:row>12</xdr:row>
      <xdr:rowOff>85725</xdr:rowOff>
    </xdr:from>
    <xdr:to>
      <xdr:col>6</xdr:col>
      <xdr:colOff>657225</xdr:colOff>
      <xdr:row>12</xdr:row>
      <xdr:rowOff>85725</xdr:rowOff>
    </xdr:to>
    <xdr:cxnSp macro="">
      <xdr:nvCxnSpPr>
        <xdr:cNvPr id="3" name="מחבר חץ ישר 2">
          <a:extLst>
            <a:ext uri="{FF2B5EF4-FFF2-40B4-BE49-F238E27FC236}">
              <a16:creationId xmlns:a16="http://schemas.microsoft.com/office/drawing/2014/main" id="{71631E1D-9EE2-4D7F-A240-59C4583B4273}"/>
            </a:ext>
          </a:extLst>
        </xdr:cNvPr>
        <xdr:cNvCxnSpPr/>
      </xdr:nvCxnSpPr>
      <xdr:spPr>
        <a:xfrm>
          <a:off x="11231756175" y="2314575"/>
          <a:ext cx="26003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xdr:colOff>
      <xdr:row>11</xdr:row>
      <xdr:rowOff>95250</xdr:rowOff>
    </xdr:from>
    <xdr:to>
      <xdr:col>6</xdr:col>
      <xdr:colOff>647700</xdr:colOff>
      <xdr:row>12</xdr:row>
      <xdr:rowOff>76200</xdr:rowOff>
    </xdr:to>
    <xdr:cxnSp macro="">
      <xdr:nvCxnSpPr>
        <xdr:cNvPr id="4" name="מחבר חץ ישר 3">
          <a:extLst>
            <a:ext uri="{FF2B5EF4-FFF2-40B4-BE49-F238E27FC236}">
              <a16:creationId xmlns:a16="http://schemas.microsoft.com/office/drawing/2014/main" id="{92729C7A-6C8C-495B-9843-2B056544FD0F}"/>
            </a:ext>
          </a:extLst>
        </xdr:cNvPr>
        <xdr:cNvCxnSpPr/>
      </xdr:nvCxnSpPr>
      <xdr:spPr>
        <a:xfrm flipV="1">
          <a:off x="11231765700" y="2143125"/>
          <a:ext cx="2600325" cy="1619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10</xdr:row>
      <xdr:rowOff>95250</xdr:rowOff>
    </xdr:from>
    <xdr:to>
      <xdr:col>7</xdr:col>
      <xdr:colOff>0</xdr:colOff>
      <xdr:row>12</xdr:row>
      <xdr:rowOff>76200</xdr:rowOff>
    </xdr:to>
    <xdr:cxnSp macro="">
      <xdr:nvCxnSpPr>
        <xdr:cNvPr id="5" name="מחבר חץ ישר 4">
          <a:extLst>
            <a:ext uri="{FF2B5EF4-FFF2-40B4-BE49-F238E27FC236}">
              <a16:creationId xmlns:a16="http://schemas.microsoft.com/office/drawing/2014/main" id="{929FF839-BA36-4FBB-B462-651C174E42CE}"/>
            </a:ext>
          </a:extLst>
        </xdr:cNvPr>
        <xdr:cNvCxnSpPr/>
      </xdr:nvCxnSpPr>
      <xdr:spPr>
        <a:xfrm flipV="1">
          <a:off x="11231727600" y="1962150"/>
          <a:ext cx="2619375"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9</xdr:row>
      <xdr:rowOff>76200</xdr:rowOff>
    </xdr:from>
    <xdr:to>
      <xdr:col>6</xdr:col>
      <xdr:colOff>657225</xdr:colOff>
      <xdr:row>12</xdr:row>
      <xdr:rowOff>76200</xdr:rowOff>
    </xdr:to>
    <xdr:cxnSp macro="">
      <xdr:nvCxnSpPr>
        <xdr:cNvPr id="6" name="מחבר חץ ישר 5">
          <a:extLst>
            <a:ext uri="{FF2B5EF4-FFF2-40B4-BE49-F238E27FC236}">
              <a16:creationId xmlns:a16="http://schemas.microsoft.com/office/drawing/2014/main" id="{3BCB28F3-6CED-4874-A223-DF99738663ED}"/>
            </a:ext>
          </a:extLst>
        </xdr:cNvPr>
        <xdr:cNvCxnSpPr/>
      </xdr:nvCxnSpPr>
      <xdr:spPr>
        <a:xfrm flipV="1">
          <a:off x="11231756175" y="1762125"/>
          <a:ext cx="2600325" cy="5429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xdr:row>
      <xdr:rowOff>142876</xdr:rowOff>
    </xdr:from>
    <xdr:to>
      <xdr:col>6</xdr:col>
      <xdr:colOff>647700</xdr:colOff>
      <xdr:row>12</xdr:row>
      <xdr:rowOff>85725</xdr:rowOff>
    </xdr:to>
    <xdr:cxnSp macro="">
      <xdr:nvCxnSpPr>
        <xdr:cNvPr id="10" name="מחבר חץ ישר 9">
          <a:extLst>
            <a:ext uri="{FF2B5EF4-FFF2-40B4-BE49-F238E27FC236}">
              <a16:creationId xmlns:a16="http://schemas.microsoft.com/office/drawing/2014/main" id="{8C248FCB-CD2B-4251-8D2E-7847FF3B3DF4}"/>
            </a:ext>
          </a:extLst>
        </xdr:cNvPr>
        <xdr:cNvCxnSpPr/>
      </xdr:nvCxnSpPr>
      <xdr:spPr>
        <a:xfrm flipV="1">
          <a:off x="11231765700" y="704851"/>
          <a:ext cx="2705100" cy="16097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24</xdr:row>
      <xdr:rowOff>95250</xdr:rowOff>
    </xdr:from>
    <xdr:to>
      <xdr:col>7</xdr:col>
      <xdr:colOff>0</xdr:colOff>
      <xdr:row>41</xdr:row>
      <xdr:rowOff>133350</xdr:rowOff>
    </xdr:to>
    <xdr:cxnSp macro="">
      <xdr:nvCxnSpPr>
        <xdr:cNvPr id="12" name="מחבר חץ ישר 11">
          <a:extLst>
            <a:ext uri="{FF2B5EF4-FFF2-40B4-BE49-F238E27FC236}">
              <a16:creationId xmlns:a16="http://schemas.microsoft.com/office/drawing/2014/main" id="{5C083589-86C2-4109-82FF-EC429176CE6D}"/>
            </a:ext>
          </a:extLst>
        </xdr:cNvPr>
        <xdr:cNvCxnSpPr/>
      </xdr:nvCxnSpPr>
      <xdr:spPr>
        <a:xfrm>
          <a:off x="11231937150" y="4905375"/>
          <a:ext cx="2962275" cy="3152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25</xdr:row>
      <xdr:rowOff>114300</xdr:rowOff>
    </xdr:from>
    <xdr:to>
      <xdr:col>6</xdr:col>
      <xdr:colOff>657225</xdr:colOff>
      <xdr:row>26</xdr:row>
      <xdr:rowOff>114300</xdr:rowOff>
    </xdr:to>
    <xdr:cxnSp macro="">
      <xdr:nvCxnSpPr>
        <xdr:cNvPr id="14" name="מחבר חץ ישר 13">
          <a:extLst>
            <a:ext uri="{FF2B5EF4-FFF2-40B4-BE49-F238E27FC236}">
              <a16:creationId xmlns:a16="http://schemas.microsoft.com/office/drawing/2014/main" id="{BE22BEBA-0608-4F00-9F06-88D75AD162C5}"/>
            </a:ext>
          </a:extLst>
        </xdr:cNvPr>
        <xdr:cNvCxnSpPr/>
      </xdr:nvCxnSpPr>
      <xdr:spPr>
        <a:xfrm flipV="1">
          <a:off x="11231965725" y="5114925"/>
          <a:ext cx="1981200" cy="18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27</xdr:row>
      <xdr:rowOff>95251</xdr:rowOff>
    </xdr:from>
    <xdr:to>
      <xdr:col>6</xdr:col>
      <xdr:colOff>666750</xdr:colOff>
      <xdr:row>28</xdr:row>
      <xdr:rowOff>114300</xdr:rowOff>
    </xdr:to>
    <xdr:cxnSp macro="">
      <xdr:nvCxnSpPr>
        <xdr:cNvPr id="16" name="מחבר חץ ישר 15">
          <a:extLst>
            <a:ext uri="{FF2B5EF4-FFF2-40B4-BE49-F238E27FC236}">
              <a16:creationId xmlns:a16="http://schemas.microsoft.com/office/drawing/2014/main" id="{5D9FC09C-7D0F-4E74-99C0-C26FE6E32DBB}"/>
            </a:ext>
          </a:extLst>
        </xdr:cNvPr>
        <xdr:cNvCxnSpPr/>
      </xdr:nvCxnSpPr>
      <xdr:spPr>
        <a:xfrm>
          <a:off x="11231956200" y="5457826"/>
          <a:ext cx="1981200" cy="2000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פיטר הוד מתכנן פיננסי" id="{B55AE43A-C023-4180-B488-0A69AE67C63F}" userId="S::peter@hod-group.co.il::bc2192a8-e81d-4488-8725-4aeda91a4f3c" providerId="AD"/>
</personList>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2" dT="2022-01-09T15:51:28.28" personId="{B55AE43A-C023-4180-B488-0A69AE67C63F}" id="{7537FFBB-BAF9-4DD8-9CC8-8CD30C1827E9}">
    <text>בניכוי דמי ניהול בתוספת תשואה</text>
  </threadedComment>
  <threadedComment ref="F23" dT="2022-01-09T15:51:28.28" personId="{B55AE43A-C023-4180-B488-0A69AE67C63F}" id="{948BDBFE-28BA-4256-9D15-2E8302CC8F59}">
    <text>בניכוי דמי ניהול בתוספת תשואה</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peter@hod-group.co.il"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C80E8-D247-43AC-91BD-FCE0F5C0414D}">
  <dimension ref="B2:C28"/>
  <sheetViews>
    <sheetView rightToLeft="1" zoomScale="85" zoomScaleNormal="85" workbookViewId="0">
      <selection activeCell="B17" sqref="B17"/>
    </sheetView>
  </sheetViews>
  <sheetFormatPr defaultRowHeight="14.25" x14ac:dyDescent="0.2"/>
  <cols>
    <col min="2" max="2" width="51" customWidth="1"/>
    <col min="3" max="3" width="52.25" bestFit="1" customWidth="1"/>
  </cols>
  <sheetData>
    <row r="2" spans="2:3" ht="15" x14ac:dyDescent="0.2">
      <c r="B2" s="61" t="s">
        <v>188</v>
      </c>
    </row>
    <row r="3" spans="2:3" ht="60" customHeight="1" x14ac:dyDescent="0.2">
      <c r="B3" s="240" t="s">
        <v>225</v>
      </c>
      <c r="C3" s="240"/>
    </row>
    <row r="4" spans="2:3" ht="15" x14ac:dyDescent="0.2">
      <c r="B4" s="240" t="s">
        <v>189</v>
      </c>
      <c r="C4" s="240"/>
    </row>
    <row r="5" spans="2:3" ht="15" x14ac:dyDescent="0.2">
      <c r="B5" s="1"/>
      <c r="C5" s="1"/>
    </row>
    <row r="6" spans="2:3" ht="15" x14ac:dyDescent="0.2">
      <c r="B6" s="1" t="s">
        <v>228</v>
      </c>
      <c r="C6" s="1"/>
    </row>
    <row r="7" spans="2:3" ht="15" x14ac:dyDescent="0.2">
      <c r="B7" s="1" t="s">
        <v>230</v>
      </c>
      <c r="C7" s="1"/>
    </row>
    <row r="8" spans="2:3" ht="15" x14ac:dyDescent="0.2">
      <c r="B8" s="62" t="s">
        <v>229</v>
      </c>
      <c r="C8" s="1"/>
    </row>
    <row r="9" spans="2:3" x14ac:dyDescent="0.2">
      <c r="B9" s="59"/>
    </row>
    <row r="10" spans="2:3" ht="28.5" x14ac:dyDescent="0.2">
      <c r="B10" s="59" t="s">
        <v>190</v>
      </c>
    </row>
    <row r="11" spans="2:3" x14ac:dyDescent="0.2">
      <c r="B11" s="59" t="s">
        <v>191</v>
      </c>
    </row>
    <row r="12" spans="2:3" x14ac:dyDescent="0.2">
      <c r="B12" s="59"/>
    </row>
    <row r="13" spans="2:3" ht="42.75" x14ac:dyDescent="0.2">
      <c r="B13" s="59" t="s">
        <v>192</v>
      </c>
    </row>
    <row r="14" spans="2:3" x14ac:dyDescent="0.2">
      <c r="B14" s="59"/>
    </row>
    <row r="15" spans="2:3" ht="28.5" x14ac:dyDescent="0.2">
      <c r="B15" s="59" t="s">
        <v>222</v>
      </c>
      <c r="C15" s="56"/>
    </row>
    <row r="16" spans="2:3" x14ac:dyDescent="0.2">
      <c r="B16" s="59"/>
    </row>
    <row r="17" spans="2:3" ht="28.5" x14ac:dyDescent="0.2">
      <c r="B17" s="59" t="s">
        <v>223</v>
      </c>
      <c r="C17" s="56"/>
    </row>
    <row r="18" spans="2:3" x14ac:dyDescent="0.2">
      <c r="B18" s="54"/>
    </row>
    <row r="19" spans="2:3" x14ac:dyDescent="0.2">
      <c r="B19" s="54"/>
    </row>
    <row r="20" spans="2:3" x14ac:dyDescent="0.2">
      <c r="B20" s="54"/>
    </row>
    <row r="21" spans="2:3" x14ac:dyDescent="0.2">
      <c r="B21" s="54"/>
    </row>
    <row r="22" spans="2:3" x14ac:dyDescent="0.2">
      <c r="B22" s="54"/>
    </row>
    <row r="23" spans="2:3" ht="29.25" customHeight="1" x14ac:dyDescent="0.2">
      <c r="B23" s="60" t="s">
        <v>224</v>
      </c>
      <c r="C23" s="56"/>
    </row>
    <row r="24" spans="2:3" ht="37.5" customHeight="1" x14ac:dyDescent="0.2">
      <c r="B24" s="60" t="s">
        <v>252</v>
      </c>
      <c r="C24" s="56"/>
    </row>
    <row r="25" spans="2:3" ht="28.5" customHeight="1" x14ac:dyDescent="0.2">
      <c r="B25" s="60" t="s">
        <v>226</v>
      </c>
      <c r="C25" s="56"/>
    </row>
    <row r="26" spans="2:3" x14ac:dyDescent="0.2">
      <c r="B26" s="54"/>
    </row>
    <row r="27" spans="2:3" x14ac:dyDescent="0.2">
      <c r="B27" s="54"/>
    </row>
    <row r="28" spans="2:3" ht="18" x14ac:dyDescent="0.2">
      <c r="B28" s="239" t="s">
        <v>227</v>
      </c>
      <c r="C28" s="239"/>
    </row>
  </sheetData>
  <sheetProtection algorithmName="SHA-512" hashValue="QTRwVuD+j5EzN9wlbSGqCWGjEt/quyxitNJp2AT7+jOK2clTumgEBpbOeOKkNjcprjhZ8s42LvypAyw+vtxtGQ==" saltValue="pmpEVAPIpZZOiijPx5Jtvg==" spinCount="100000" sheet="1" objects="1" scenarios="1"/>
  <mergeCells count="3">
    <mergeCell ref="B28:C28"/>
    <mergeCell ref="B3:C3"/>
    <mergeCell ref="B4:C4"/>
  </mergeCells>
  <hyperlinks>
    <hyperlink ref="B8" r:id="rId1" xr:uid="{A3903EC3-E8C9-4AE1-9087-9F0D87B0AC3B}"/>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F8288-34A1-4F36-898A-1DFEBBBB704C}">
  <dimension ref="A1:BL36"/>
  <sheetViews>
    <sheetView rightToLeft="1" zoomScaleNormal="100" workbookViewId="0">
      <pane xSplit="7" ySplit="2" topLeftCell="I3" activePane="bottomRight" state="frozen"/>
      <selection pane="topRight" activeCell="H1" sqref="H1"/>
      <selection pane="bottomLeft" activeCell="A3" sqref="A3"/>
      <selection pane="bottomRight" activeCell="L8" sqref="L8"/>
    </sheetView>
  </sheetViews>
  <sheetFormatPr defaultRowHeight="14.25" x14ac:dyDescent="0.2"/>
  <cols>
    <col min="2" max="2" width="10.125" bestFit="1" customWidth="1"/>
    <col min="3" max="3" width="11.375" bestFit="1" customWidth="1"/>
    <col min="4" max="4" width="7" bestFit="1" customWidth="1"/>
    <col min="5" max="5" width="10" bestFit="1" customWidth="1"/>
    <col min="6" max="6" width="8" bestFit="1" customWidth="1"/>
    <col min="10" max="10" width="10.25" bestFit="1" customWidth="1"/>
    <col min="11" max="11" width="10.875" bestFit="1" customWidth="1"/>
    <col min="12" max="14" width="8.375" bestFit="1" customWidth="1"/>
    <col min="15" max="15" width="9.5" bestFit="1" customWidth="1"/>
    <col min="17" max="17" width="10.25" bestFit="1" customWidth="1"/>
    <col min="18" max="21" width="6.5" bestFit="1" customWidth="1"/>
    <col min="22" max="22" width="6.625" bestFit="1" customWidth="1"/>
    <col min="24" max="24" width="10.25" bestFit="1" customWidth="1"/>
    <col min="25" max="28" width="6.5" bestFit="1" customWidth="1"/>
    <col min="29" max="29" width="6.625" bestFit="1" customWidth="1"/>
    <col min="31" max="31" width="10.25" bestFit="1" customWidth="1"/>
    <col min="32" max="35" width="6.5" bestFit="1" customWidth="1"/>
    <col min="36" max="36" width="6.625" bestFit="1" customWidth="1"/>
    <col min="38" max="38" width="10.25" bestFit="1" customWidth="1"/>
    <col min="39" max="42" width="6.5" bestFit="1" customWidth="1"/>
    <col min="43" max="43" width="6.625" bestFit="1" customWidth="1"/>
    <col min="45" max="45" width="10.25" bestFit="1" customWidth="1"/>
    <col min="46" max="49" width="6.5" bestFit="1" customWidth="1"/>
    <col min="50" max="50" width="6.625" bestFit="1" customWidth="1"/>
    <col min="52" max="52" width="10.25" bestFit="1" customWidth="1"/>
    <col min="53" max="56" width="6.5" bestFit="1" customWidth="1"/>
    <col min="57" max="57" width="6.625" bestFit="1" customWidth="1"/>
    <col min="59" max="59" width="10.25" bestFit="1" customWidth="1"/>
    <col min="60" max="60" width="4.25" bestFit="1" customWidth="1"/>
    <col min="61" max="61" width="4.5" bestFit="1" customWidth="1"/>
    <col min="62" max="62" width="5.75" bestFit="1" customWidth="1"/>
    <col min="63" max="63" width="6.125" bestFit="1" customWidth="1"/>
    <col min="64" max="64" width="4.875" bestFit="1" customWidth="1"/>
  </cols>
  <sheetData>
    <row r="1" spans="1:64" x14ac:dyDescent="0.2">
      <c r="A1" s="259" t="s">
        <v>243</v>
      </c>
      <c r="B1" s="259"/>
      <c r="C1" s="259"/>
      <c r="D1" s="259"/>
      <c r="E1" s="259"/>
      <c r="F1" s="259"/>
      <c r="G1" s="259"/>
    </row>
    <row r="2" spans="1:64" ht="15" thickBot="1" x14ac:dyDescent="0.25">
      <c r="A2" s="259"/>
      <c r="B2" s="259"/>
      <c r="C2" s="259"/>
      <c r="D2" s="259"/>
      <c r="E2" s="259"/>
      <c r="F2" s="259"/>
      <c r="G2" s="259"/>
    </row>
    <row r="3" spans="1:64" ht="24" thickBot="1" x14ac:dyDescent="0.25">
      <c r="B3" s="256" t="s">
        <v>234</v>
      </c>
      <c r="C3" s="257"/>
      <c r="D3" s="257"/>
      <c r="E3" s="257"/>
      <c r="F3" s="258"/>
    </row>
    <row r="4" spans="1:64" ht="15" x14ac:dyDescent="0.25">
      <c r="B4" s="63" t="s">
        <v>235</v>
      </c>
      <c r="C4" s="64" t="s">
        <v>231</v>
      </c>
      <c r="D4" s="64" t="s">
        <v>232</v>
      </c>
      <c r="E4" s="64" t="s">
        <v>233</v>
      </c>
      <c r="F4" s="65" t="s">
        <v>11</v>
      </c>
      <c r="J4" s="79" t="s">
        <v>240</v>
      </c>
      <c r="K4" s="80" t="s">
        <v>241</v>
      </c>
      <c r="L4" s="80" t="s">
        <v>231</v>
      </c>
      <c r="M4" s="80" t="s">
        <v>242</v>
      </c>
      <c r="N4" s="80" t="s">
        <v>233</v>
      </c>
      <c r="O4" s="81" t="s">
        <v>11</v>
      </c>
      <c r="Q4" s="41" t="s">
        <v>240</v>
      </c>
      <c r="R4" s="86" t="s">
        <v>241</v>
      </c>
      <c r="S4" s="86" t="s">
        <v>231</v>
      </c>
      <c r="T4" s="86" t="s">
        <v>242</v>
      </c>
      <c r="U4" s="86" t="s">
        <v>233</v>
      </c>
      <c r="V4" s="42" t="s">
        <v>11</v>
      </c>
      <c r="X4" s="41" t="s">
        <v>240</v>
      </c>
      <c r="Y4" s="86" t="s">
        <v>241</v>
      </c>
      <c r="Z4" s="86" t="s">
        <v>231</v>
      </c>
      <c r="AA4" s="86" t="s">
        <v>242</v>
      </c>
      <c r="AB4" s="86" t="s">
        <v>233</v>
      </c>
      <c r="AC4" s="42" t="s">
        <v>11</v>
      </c>
      <c r="AE4" s="41" t="s">
        <v>240</v>
      </c>
      <c r="AF4" s="86" t="s">
        <v>241</v>
      </c>
      <c r="AG4" s="86" t="s">
        <v>231</v>
      </c>
      <c r="AH4" s="86" t="s">
        <v>242</v>
      </c>
      <c r="AI4" s="86" t="s">
        <v>233</v>
      </c>
      <c r="AJ4" s="42" t="s">
        <v>11</v>
      </c>
      <c r="AL4" s="41" t="s">
        <v>240</v>
      </c>
      <c r="AM4" s="86" t="s">
        <v>241</v>
      </c>
      <c r="AN4" s="86" t="s">
        <v>231</v>
      </c>
      <c r="AO4" s="86" t="s">
        <v>242</v>
      </c>
      <c r="AP4" s="86" t="s">
        <v>233</v>
      </c>
      <c r="AQ4" s="42" t="s">
        <v>11</v>
      </c>
      <c r="AS4" s="41" t="s">
        <v>240</v>
      </c>
      <c r="AT4" s="86" t="s">
        <v>241</v>
      </c>
      <c r="AU4" s="86" t="s">
        <v>231</v>
      </c>
      <c r="AV4" s="86" t="s">
        <v>242</v>
      </c>
      <c r="AW4" s="86" t="s">
        <v>233</v>
      </c>
      <c r="AX4" s="42" t="s">
        <v>11</v>
      </c>
      <c r="AZ4" s="41" t="s">
        <v>240</v>
      </c>
      <c r="BA4" s="86" t="s">
        <v>241</v>
      </c>
      <c r="BB4" s="86" t="s">
        <v>231</v>
      </c>
      <c r="BC4" s="86" t="s">
        <v>242</v>
      </c>
      <c r="BD4" s="86" t="s">
        <v>233</v>
      </c>
      <c r="BE4" s="42" t="s">
        <v>11</v>
      </c>
      <c r="BG4" s="2"/>
      <c r="BH4" s="2"/>
      <c r="BI4" s="2"/>
      <c r="BJ4" s="2"/>
      <c r="BK4" s="2"/>
      <c r="BL4" s="2"/>
    </row>
    <row r="5" spans="1:64" x14ac:dyDescent="0.2">
      <c r="B5" s="66">
        <v>2008</v>
      </c>
      <c r="C5" s="67">
        <v>8.3300000000000006E-3</v>
      </c>
      <c r="D5" s="67">
        <v>8.3300000000000006E-3</v>
      </c>
      <c r="E5" s="67">
        <v>8.3400000000000002E-3</v>
      </c>
      <c r="F5" s="68">
        <f>SUM(C5:E5)</f>
        <v>2.5000000000000001E-2</v>
      </c>
      <c r="J5" s="28">
        <v>1.2008000000000001</v>
      </c>
      <c r="K5" s="82">
        <v>5000</v>
      </c>
      <c r="L5" s="82">
        <f>$K5*C$5</f>
        <v>41.650000000000006</v>
      </c>
      <c r="M5" s="82">
        <f t="shared" ref="M5:N16" si="0">$K5*D$5</f>
        <v>41.650000000000006</v>
      </c>
      <c r="N5" s="82">
        <f t="shared" si="0"/>
        <v>41.7</v>
      </c>
      <c r="O5" s="30">
        <f>SUM(L5:N5)</f>
        <v>125.00000000000001</v>
      </c>
      <c r="Q5" s="88">
        <v>1.2010000000000001</v>
      </c>
      <c r="R5" s="82">
        <v>0</v>
      </c>
      <c r="S5" s="82">
        <f>$R5*C$7</f>
        <v>0</v>
      </c>
      <c r="T5" s="82">
        <f t="shared" ref="T5:U16" si="1">$R5*D$7</f>
        <v>0</v>
      </c>
      <c r="U5" s="82">
        <f t="shared" si="1"/>
        <v>0</v>
      </c>
      <c r="V5" s="30">
        <f>SUM(S5:U5)</f>
        <v>0</v>
      </c>
      <c r="X5" s="28">
        <v>1.2012</v>
      </c>
      <c r="Y5" s="82">
        <v>0</v>
      </c>
      <c r="Z5" s="82">
        <f>$Y5*C$9</f>
        <v>0</v>
      </c>
      <c r="AA5" s="82">
        <f t="shared" ref="AA5:AB5" si="2">$Y5*D$9</f>
        <v>0</v>
      </c>
      <c r="AB5" s="82">
        <f t="shared" si="2"/>
        <v>0</v>
      </c>
      <c r="AC5" s="30">
        <f>SUM(Z5:AB5)</f>
        <v>0</v>
      </c>
      <c r="AE5" s="28">
        <v>1.2014</v>
      </c>
      <c r="AF5" s="82">
        <v>0</v>
      </c>
      <c r="AG5" s="82">
        <f>$AF5*C$11</f>
        <v>0</v>
      </c>
      <c r="AH5" s="82">
        <f t="shared" ref="AH5:AI5" si="3">$AF5*D$11</f>
        <v>0</v>
      </c>
      <c r="AI5" s="82">
        <f t="shared" si="3"/>
        <v>0</v>
      </c>
      <c r="AJ5" s="30">
        <f>SUM(AG5:AI5)</f>
        <v>0</v>
      </c>
      <c r="AL5" s="28">
        <v>1.2016</v>
      </c>
      <c r="AM5" s="82">
        <v>0</v>
      </c>
      <c r="AN5" s="82">
        <f>$AM5*C$13</f>
        <v>0</v>
      </c>
      <c r="AO5" s="82">
        <f t="shared" ref="AO5:AP10" si="4">$AM5*D$13</f>
        <v>0</v>
      </c>
      <c r="AP5" s="82">
        <f t="shared" si="4"/>
        <v>0</v>
      </c>
      <c r="AQ5" s="30">
        <f>SUM(AN5:AP5)</f>
        <v>0</v>
      </c>
      <c r="AS5" s="28">
        <v>1.2018</v>
      </c>
      <c r="AT5" s="82">
        <v>0</v>
      </c>
      <c r="AU5" s="82">
        <f>$AM5*C$16</f>
        <v>0</v>
      </c>
      <c r="AV5" s="82">
        <f t="shared" ref="AV5:AW5" si="5">$AM5*D$16</f>
        <v>0</v>
      </c>
      <c r="AW5" s="82">
        <f t="shared" si="5"/>
        <v>0</v>
      </c>
      <c r="AX5" s="30">
        <f>SUM(AU5:AW5)</f>
        <v>0</v>
      </c>
      <c r="AZ5" s="88">
        <v>1.202</v>
      </c>
      <c r="BA5" s="82">
        <v>0</v>
      </c>
      <c r="BB5" s="82">
        <f>$BA5*C$18</f>
        <v>0</v>
      </c>
      <c r="BC5" s="82">
        <f t="shared" ref="BC5:BD5" si="6">$BA5*D$18</f>
        <v>0</v>
      </c>
      <c r="BD5" s="82">
        <f t="shared" si="6"/>
        <v>0</v>
      </c>
      <c r="BE5" s="30">
        <f>SUM(BB5:BD5)</f>
        <v>0</v>
      </c>
    </row>
    <row r="6" spans="1:64" x14ac:dyDescent="0.2">
      <c r="B6" s="66">
        <v>2009</v>
      </c>
      <c r="C6" s="67">
        <v>1.66E-2</v>
      </c>
      <c r="D6" s="67">
        <v>1.66E-2</v>
      </c>
      <c r="E6" s="67">
        <v>1.6799999999999999E-2</v>
      </c>
      <c r="F6" s="68">
        <f t="shared" ref="F6:F20" si="7">SUM(C6:E6)</f>
        <v>0.05</v>
      </c>
      <c r="J6" s="28">
        <v>2.2008000000000001</v>
      </c>
      <c r="K6" s="82">
        <v>0</v>
      </c>
      <c r="L6" s="82">
        <f>$K6*C$5</f>
        <v>0</v>
      </c>
      <c r="M6" s="82">
        <f t="shared" si="0"/>
        <v>0</v>
      </c>
      <c r="N6" s="82">
        <f t="shared" si="0"/>
        <v>0</v>
      </c>
      <c r="O6" s="30">
        <f t="shared" ref="O6:O16" si="8">SUM(L6:N6)</f>
        <v>0</v>
      </c>
      <c r="Q6" s="88">
        <v>2.2010000000000001</v>
      </c>
      <c r="R6" s="82">
        <v>0</v>
      </c>
      <c r="S6" s="82">
        <f t="shared" ref="S6:S16" si="9">$R6*C$7</f>
        <v>0</v>
      </c>
      <c r="T6" s="82">
        <f t="shared" si="1"/>
        <v>0</v>
      </c>
      <c r="U6" s="82">
        <f t="shared" si="1"/>
        <v>0</v>
      </c>
      <c r="V6" s="30">
        <f t="shared" ref="V6:V16" si="10">SUM(S6:U6)</f>
        <v>0</v>
      </c>
      <c r="X6" s="28">
        <v>2.2012</v>
      </c>
      <c r="Y6" s="82">
        <v>0</v>
      </c>
      <c r="Z6" s="82">
        <f t="shared" ref="Z6:Z16" si="11">$Y6*C$9</f>
        <v>0</v>
      </c>
      <c r="AA6" s="82">
        <f t="shared" ref="AA6:AA16" si="12">$Y6*D$9</f>
        <v>0</v>
      </c>
      <c r="AB6" s="82">
        <f t="shared" ref="AB6:AB16" si="13">$Y6*E$9</f>
        <v>0</v>
      </c>
      <c r="AC6" s="30">
        <f t="shared" ref="AC6:AC16" si="14">SUM(Z6:AB6)</f>
        <v>0</v>
      </c>
      <c r="AE6" s="28">
        <v>2.2014</v>
      </c>
      <c r="AF6" s="82">
        <v>0</v>
      </c>
      <c r="AG6" s="82">
        <f t="shared" ref="AG6:AG16" si="15">$AF6*C$11</f>
        <v>0</v>
      </c>
      <c r="AH6" s="82">
        <f t="shared" ref="AH6:AH16" si="16">$AF6*D$11</f>
        <v>0</v>
      </c>
      <c r="AI6" s="82">
        <f t="shared" ref="AI6:AI16" si="17">$AF6*E$11</f>
        <v>0</v>
      </c>
      <c r="AJ6" s="30">
        <f t="shared" ref="AJ6:AJ16" si="18">SUM(AG6:AI6)</f>
        <v>0</v>
      </c>
      <c r="AL6" s="28">
        <v>2.2016</v>
      </c>
      <c r="AM6" s="82">
        <v>0</v>
      </c>
      <c r="AN6" s="82">
        <f t="shared" ref="AN6:AN10" si="19">$AM6*C$13</f>
        <v>0</v>
      </c>
      <c r="AO6" s="82">
        <f t="shared" si="4"/>
        <v>0</v>
      </c>
      <c r="AP6" s="82">
        <f t="shared" si="4"/>
        <v>0</v>
      </c>
      <c r="AQ6" s="30">
        <f t="shared" ref="AQ6:AQ16" si="20">SUM(AN6:AP6)</f>
        <v>0</v>
      </c>
      <c r="AS6" s="28">
        <v>2.2018</v>
      </c>
      <c r="AT6" s="82">
        <v>0</v>
      </c>
      <c r="AU6" s="82">
        <f t="shared" ref="AU6:AU16" si="21">$AM6*C$16</f>
        <v>0</v>
      </c>
      <c r="AV6" s="82">
        <f t="shared" ref="AV6:AV16" si="22">$AM6*D$16</f>
        <v>0</v>
      </c>
      <c r="AW6" s="82">
        <f t="shared" ref="AW6:AW16" si="23">$AM6*E$16</f>
        <v>0</v>
      </c>
      <c r="AX6" s="30">
        <f t="shared" ref="AX6:AX16" si="24">SUM(AU6:AW6)</f>
        <v>0</v>
      </c>
      <c r="AZ6" s="88">
        <v>2.202</v>
      </c>
      <c r="BA6" s="82">
        <v>0</v>
      </c>
      <c r="BB6" s="82">
        <f t="shared" ref="BB6:BB16" si="25">$BA6*C$18</f>
        <v>0</v>
      </c>
      <c r="BC6" s="82">
        <f t="shared" ref="BC6:BC16" si="26">$BA6*D$18</f>
        <v>0</v>
      </c>
      <c r="BD6" s="82">
        <f t="shared" ref="BD6:BD16" si="27">$BA6*E$18</f>
        <v>0</v>
      </c>
      <c r="BE6" s="30">
        <f t="shared" ref="BE6:BE16" si="28">SUM(BB6:BD6)</f>
        <v>0</v>
      </c>
    </row>
    <row r="7" spans="1:64" x14ac:dyDescent="0.2">
      <c r="B7" s="66">
        <v>2010</v>
      </c>
      <c r="C7" s="67">
        <v>2.5000000000000001E-2</v>
      </c>
      <c r="D7" s="67">
        <v>2.5000000000000001E-2</v>
      </c>
      <c r="E7" s="67">
        <v>2.5000000000000001E-2</v>
      </c>
      <c r="F7" s="68">
        <f t="shared" si="7"/>
        <v>7.5000000000000011E-2</v>
      </c>
      <c r="J7" s="28">
        <v>3.2008000000000001</v>
      </c>
      <c r="K7" s="82">
        <v>0</v>
      </c>
      <c r="L7" s="82">
        <f t="shared" ref="L7:L16" si="29">$K7*C$5</f>
        <v>0</v>
      </c>
      <c r="M7" s="82">
        <f t="shared" si="0"/>
        <v>0</v>
      </c>
      <c r="N7" s="82">
        <f t="shared" si="0"/>
        <v>0</v>
      </c>
      <c r="O7" s="30">
        <f t="shared" si="8"/>
        <v>0</v>
      </c>
      <c r="Q7" s="88">
        <v>3.2010000000000001</v>
      </c>
      <c r="R7" s="82">
        <v>0</v>
      </c>
      <c r="S7" s="82">
        <f t="shared" si="9"/>
        <v>0</v>
      </c>
      <c r="T7" s="82">
        <f t="shared" si="1"/>
        <v>0</v>
      </c>
      <c r="U7" s="82">
        <f t="shared" si="1"/>
        <v>0</v>
      </c>
      <c r="V7" s="30">
        <f t="shared" si="10"/>
        <v>0</v>
      </c>
      <c r="X7" s="28">
        <v>3.2012</v>
      </c>
      <c r="Y7" s="82">
        <v>0</v>
      </c>
      <c r="Z7" s="82">
        <f t="shared" si="11"/>
        <v>0</v>
      </c>
      <c r="AA7" s="82">
        <f t="shared" si="12"/>
        <v>0</v>
      </c>
      <c r="AB7" s="82">
        <f t="shared" si="13"/>
        <v>0</v>
      </c>
      <c r="AC7" s="30">
        <f t="shared" si="14"/>
        <v>0</v>
      </c>
      <c r="AE7" s="28">
        <v>3.2014</v>
      </c>
      <c r="AF7" s="82">
        <v>0</v>
      </c>
      <c r="AG7" s="82">
        <f t="shared" si="15"/>
        <v>0</v>
      </c>
      <c r="AH7" s="82">
        <f t="shared" si="16"/>
        <v>0</v>
      </c>
      <c r="AI7" s="82">
        <f t="shared" si="17"/>
        <v>0</v>
      </c>
      <c r="AJ7" s="30">
        <f t="shared" si="18"/>
        <v>0</v>
      </c>
      <c r="AL7" s="28">
        <v>3.2016</v>
      </c>
      <c r="AM7" s="82">
        <v>0</v>
      </c>
      <c r="AN7" s="82">
        <f t="shared" si="19"/>
        <v>0</v>
      </c>
      <c r="AO7" s="82">
        <f t="shared" si="4"/>
        <v>0</v>
      </c>
      <c r="AP7" s="82">
        <f t="shared" si="4"/>
        <v>0</v>
      </c>
      <c r="AQ7" s="30">
        <f t="shared" si="20"/>
        <v>0</v>
      </c>
      <c r="AS7" s="28">
        <v>3.2018</v>
      </c>
      <c r="AT7" s="82">
        <v>0</v>
      </c>
      <c r="AU7" s="82">
        <f t="shared" si="21"/>
        <v>0</v>
      </c>
      <c r="AV7" s="82">
        <f t="shared" si="22"/>
        <v>0</v>
      </c>
      <c r="AW7" s="82">
        <f t="shared" si="23"/>
        <v>0</v>
      </c>
      <c r="AX7" s="30">
        <f t="shared" si="24"/>
        <v>0</v>
      </c>
      <c r="AZ7" s="88">
        <v>3.202</v>
      </c>
      <c r="BA7" s="82">
        <v>0</v>
      </c>
      <c r="BB7" s="82">
        <f t="shared" si="25"/>
        <v>0</v>
      </c>
      <c r="BC7" s="82">
        <f t="shared" si="26"/>
        <v>0</v>
      </c>
      <c r="BD7" s="82">
        <f t="shared" si="27"/>
        <v>0</v>
      </c>
      <c r="BE7" s="30">
        <f t="shared" si="28"/>
        <v>0</v>
      </c>
    </row>
    <row r="8" spans="1:64" x14ac:dyDescent="0.2">
      <c r="B8" s="66">
        <v>2011</v>
      </c>
      <c r="C8" s="67">
        <v>3.3300000000000003E-2</v>
      </c>
      <c r="D8" s="67">
        <v>3.3300000000000003E-2</v>
      </c>
      <c r="E8" s="67">
        <v>3.3399999999999999E-2</v>
      </c>
      <c r="F8" s="68">
        <f t="shared" si="7"/>
        <v>0.1</v>
      </c>
      <c r="J8" s="28">
        <v>4.2008000000000001</v>
      </c>
      <c r="K8" s="82">
        <v>0</v>
      </c>
      <c r="L8" s="82">
        <f t="shared" si="29"/>
        <v>0</v>
      </c>
      <c r="M8" s="82">
        <f t="shared" si="0"/>
        <v>0</v>
      </c>
      <c r="N8" s="82">
        <f t="shared" si="0"/>
        <v>0</v>
      </c>
      <c r="O8" s="30">
        <f t="shared" si="8"/>
        <v>0</v>
      </c>
      <c r="Q8" s="88">
        <v>4.2009999999999996</v>
      </c>
      <c r="R8" s="82">
        <v>0</v>
      </c>
      <c r="S8" s="82">
        <f t="shared" si="9"/>
        <v>0</v>
      </c>
      <c r="T8" s="82">
        <f t="shared" si="1"/>
        <v>0</v>
      </c>
      <c r="U8" s="82">
        <f t="shared" si="1"/>
        <v>0</v>
      </c>
      <c r="V8" s="30">
        <f t="shared" si="10"/>
        <v>0</v>
      </c>
      <c r="X8" s="28">
        <v>4.2012</v>
      </c>
      <c r="Y8" s="82">
        <v>0</v>
      </c>
      <c r="Z8" s="82">
        <f t="shared" si="11"/>
        <v>0</v>
      </c>
      <c r="AA8" s="82">
        <f t="shared" si="12"/>
        <v>0</v>
      </c>
      <c r="AB8" s="82">
        <f t="shared" si="13"/>
        <v>0</v>
      </c>
      <c r="AC8" s="30">
        <f t="shared" si="14"/>
        <v>0</v>
      </c>
      <c r="AE8" s="28">
        <v>4.2013999999999996</v>
      </c>
      <c r="AF8" s="82">
        <v>0</v>
      </c>
      <c r="AG8" s="82">
        <f t="shared" si="15"/>
        <v>0</v>
      </c>
      <c r="AH8" s="82">
        <f t="shared" si="16"/>
        <v>0</v>
      </c>
      <c r="AI8" s="82">
        <f t="shared" si="17"/>
        <v>0</v>
      </c>
      <c r="AJ8" s="30">
        <f t="shared" si="18"/>
        <v>0</v>
      </c>
      <c r="AL8" s="28">
        <v>4.2016</v>
      </c>
      <c r="AM8" s="82">
        <v>0</v>
      </c>
      <c r="AN8" s="82">
        <f t="shared" si="19"/>
        <v>0</v>
      </c>
      <c r="AO8" s="82">
        <f t="shared" si="4"/>
        <v>0</v>
      </c>
      <c r="AP8" s="82">
        <f t="shared" si="4"/>
        <v>0</v>
      </c>
      <c r="AQ8" s="30">
        <f t="shared" si="20"/>
        <v>0</v>
      </c>
      <c r="AS8" s="28">
        <v>4.2018000000000004</v>
      </c>
      <c r="AT8" s="82">
        <v>0</v>
      </c>
      <c r="AU8" s="82">
        <f t="shared" si="21"/>
        <v>0</v>
      </c>
      <c r="AV8" s="82">
        <f t="shared" si="22"/>
        <v>0</v>
      </c>
      <c r="AW8" s="82">
        <f t="shared" si="23"/>
        <v>0</v>
      </c>
      <c r="AX8" s="30">
        <f t="shared" si="24"/>
        <v>0</v>
      </c>
      <c r="AZ8" s="88">
        <v>4.202</v>
      </c>
      <c r="BA8" s="82">
        <v>0</v>
      </c>
      <c r="BB8" s="82">
        <f t="shared" si="25"/>
        <v>0</v>
      </c>
      <c r="BC8" s="82">
        <f t="shared" si="26"/>
        <v>0</v>
      </c>
      <c r="BD8" s="82">
        <f t="shared" si="27"/>
        <v>0</v>
      </c>
      <c r="BE8" s="30">
        <f t="shared" si="28"/>
        <v>0</v>
      </c>
    </row>
    <row r="9" spans="1:64" x14ac:dyDescent="0.2">
      <c r="B9" s="66">
        <v>2012</v>
      </c>
      <c r="C9" s="67">
        <v>4.1599999999999998E-2</v>
      </c>
      <c r="D9" s="67">
        <v>4.1599999999999998E-2</v>
      </c>
      <c r="E9" s="67">
        <v>4.1799999999999997E-2</v>
      </c>
      <c r="F9" s="68">
        <f t="shared" si="7"/>
        <v>0.125</v>
      </c>
      <c r="J9" s="28">
        <v>5.2008000000000001</v>
      </c>
      <c r="K9" s="82">
        <v>0</v>
      </c>
      <c r="L9" s="82">
        <f t="shared" si="29"/>
        <v>0</v>
      </c>
      <c r="M9" s="82">
        <f t="shared" si="0"/>
        <v>0</v>
      </c>
      <c r="N9" s="82">
        <f t="shared" si="0"/>
        <v>0</v>
      </c>
      <c r="O9" s="30">
        <f t="shared" si="8"/>
        <v>0</v>
      </c>
      <c r="Q9" s="88">
        <v>5.2009999999999996</v>
      </c>
      <c r="R9" s="82">
        <v>0</v>
      </c>
      <c r="S9" s="82">
        <f t="shared" si="9"/>
        <v>0</v>
      </c>
      <c r="T9" s="82">
        <f t="shared" si="1"/>
        <v>0</v>
      </c>
      <c r="U9" s="82">
        <f t="shared" si="1"/>
        <v>0</v>
      </c>
      <c r="V9" s="30">
        <f t="shared" si="10"/>
        <v>0</v>
      </c>
      <c r="X9" s="28">
        <v>5.2012</v>
      </c>
      <c r="Y9" s="82">
        <v>0</v>
      </c>
      <c r="Z9" s="82">
        <f t="shared" si="11"/>
        <v>0</v>
      </c>
      <c r="AA9" s="82">
        <f t="shared" si="12"/>
        <v>0</v>
      </c>
      <c r="AB9" s="82">
        <f t="shared" si="13"/>
        <v>0</v>
      </c>
      <c r="AC9" s="30">
        <f t="shared" si="14"/>
        <v>0</v>
      </c>
      <c r="AE9" s="28">
        <v>5.2013999999999996</v>
      </c>
      <c r="AF9" s="82">
        <v>0</v>
      </c>
      <c r="AG9" s="82">
        <f t="shared" si="15"/>
        <v>0</v>
      </c>
      <c r="AH9" s="82">
        <f t="shared" si="16"/>
        <v>0</v>
      </c>
      <c r="AI9" s="82">
        <f t="shared" si="17"/>
        <v>0</v>
      </c>
      <c r="AJ9" s="30">
        <f t="shared" si="18"/>
        <v>0</v>
      </c>
      <c r="AL9" s="28">
        <v>5.2016</v>
      </c>
      <c r="AM9" s="82">
        <v>0</v>
      </c>
      <c r="AN9" s="82">
        <f t="shared" si="19"/>
        <v>0</v>
      </c>
      <c r="AO9" s="82">
        <f t="shared" si="4"/>
        <v>0</v>
      </c>
      <c r="AP9" s="82">
        <f t="shared" si="4"/>
        <v>0</v>
      </c>
      <c r="AQ9" s="30">
        <f t="shared" si="20"/>
        <v>0</v>
      </c>
      <c r="AS9" s="28">
        <v>5.2018000000000004</v>
      </c>
      <c r="AT9" s="82">
        <v>0</v>
      </c>
      <c r="AU9" s="82">
        <f t="shared" si="21"/>
        <v>0</v>
      </c>
      <c r="AV9" s="82">
        <f t="shared" si="22"/>
        <v>0</v>
      </c>
      <c r="AW9" s="82">
        <f t="shared" si="23"/>
        <v>0</v>
      </c>
      <c r="AX9" s="30">
        <f t="shared" si="24"/>
        <v>0</v>
      </c>
      <c r="AZ9" s="88">
        <v>5.202</v>
      </c>
      <c r="BA9" s="82">
        <v>0</v>
      </c>
      <c r="BB9" s="82">
        <f t="shared" si="25"/>
        <v>0</v>
      </c>
      <c r="BC9" s="82">
        <f t="shared" si="26"/>
        <v>0</v>
      </c>
      <c r="BD9" s="82">
        <f t="shared" si="27"/>
        <v>0</v>
      </c>
      <c r="BE9" s="30">
        <f t="shared" si="28"/>
        <v>0</v>
      </c>
    </row>
    <row r="10" spans="1:64" x14ac:dyDescent="0.2">
      <c r="B10" s="66">
        <v>2013</v>
      </c>
      <c r="C10" s="67">
        <v>0.05</v>
      </c>
      <c r="D10" s="67">
        <v>0.05</v>
      </c>
      <c r="E10" s="67">
        <v>0.05</v>
      </c>
      <c r="F10" s="68">
        <f t="shared" si="7"/>
        <v>0.15000000000000002</v>
      </c>
      <c r="J10" s="28">
        <v>6.2008000000000001</v>
      </c>
      <c r="K10" s="82">
        <v>0</v>
      </c>
      <c r="L10" s="82">
        <f t="shared" si="29"/>
        <v>0</v>
      </c>
      <c r="M10" s="82">
        <f t="shared" si="0"/>
        <v>0</v>
      </c>
      <c r="N10" s="82">
        <f t="shared" si="0"/>
        <v>0</v>
      </c>
      <c r="O10" s="30">
        <f t="shared" si="8"/>
        <v>0</v>
      </c>
      <c r="Q10" s="88">
        <v>6.2009999999999996</v>
      </c>
      <c r="R10" s="82">
        <v>0</v>
      </c>
      <c r="S10" s="82">
        <f t="shared" si="9"/>
        <v>0</v>
      </c>
      <c r="T10" s="82">
        <f t="shared" si="1"/>
        <v>0</v>
      </c>
      <c r="U10" s="82">
        <f t="shared" si="1"/>
        <v>0</v>
      </c>
      <c r="V10" s="30">
        <f t="shared" si="10"/>
        <v>0</v>
      </c>
      <c r="X10" s="28">
        <v>6.2012</v>
      </c>
      <c r="Y10" s="82">
        <v>0</v>
      </c>
      <c r="Z10" s="82">
        <f t="shared" si="11"/>
        <v>0</v>
      </c>
      <c r="AA10" s="82">
        <f t="shared" si="12"/>
        <v>0</v>
      </c>
      <c r="AB10" s="82">
        <f t="shared" si="13"/>
        <v>0</v>
      </c>
      <c r="AC10" s="30">
        <f t="shared" si="14"/>
        <v>0</v>
      </c>
      <c r="AE10" s="28">
        <v>6.2013999999999996</v>
      </c>
      <c r="AF10" s="82">
        <v>0</v>
      </c>
      <c r="AG10" s="82">
        <f t="shared" si="15"/>
        <v>0</v>
      </c>
      <c r="AH10" s="82">
        <f t="shared" si="16"/>
        <v>0</v>
      </c>
      <c r="AI10" s="82">
        <f t="shared" si="17"/>
        <v>0</v>
      </c>
      <c r="AJ10" s="30">
        <f t="shared" si="18"/>
        <v>0</v>
      </c>
      <c r="AL10" s="28">
        <v>6.2016</v>
      </c>
      <c r="AM10" s="82">
        <v>0</v>
      </c>
      <c r="AN10" s="82">
        <f t="shared" si="19"/>
        <v>0</v>
      </c>
      <c r="AO10" s="82">
        <f t="shared" si="4"/>
        <v>0</v>
      </c>
      <c r="AP10" s="82">
        <f t="shared" si="4"/>
        <v>0</v>
      </c>
      <c r="AQ10" s="30">
        <f t="shared" si="20"/>
        <v>0</v>
      </c>
      <c r="AS10" s="28">
        <v>6.2018000000000004</v>
      </c>
      <c r="AT10" s="82">
        <v>0</v>
      </c>
      <c r="AU10" s="82">
        <f t="shared" si="21"/>
        <v>0</v>
      </c>
      <c r="AV10" s="82">
        <f t="shared" si="22"/>
        <v>0</v>
      </c>
      <c r="AW10" s="82">
        <f t="shared" si="23"/>
        <v>0</v>
      </c>
      <c r="AX10" s="30">
        <f t="shared" si="24"/>
        <v>0</v>
      </c>
      <c r="AZ10" s="88">
        <v>6.202</v>
      </c>
      <c r="BA10" s="82">
        <v>0</v>
      </c>
      <c r="BB10" s="82">
        <f t="shared" si="25"/>
        <v>0</v>
      </c>
      <c r="BC10" s="82">
        <f t="shared" si="26"/>
        <v>0</v>
      </c>
      <c r="BD10" s="82">
        <f t="shared" si="27"/>
        <v>0</v>
      </c>
      <c r="BE10" s="30">
        <f t="shared" si="28"/>
        <v>0</v>
      </c>
    </row>
    <row r="11" spans="1:64" x14ac:dyDescent="0.2">
      <c r="B11" s="66">
        <v>2014</v>
      </c>
      <c r="C11" s="67">
        <v>5.5E-2</v>
      </c>
      <c r="D11" s="67">
        <v>0.06</v>
      </c>
      <c r="E11" s="67">
        <v>0.06</v>
      </c>
      <c r="F11" s="68">
        <f t="shared" si="7"/>
        <v>0.17499999999999999</v>
      </c>
      <c r="J11" s="28">
        <v>7.2008000000000001</v>
      </c>
      <c r="K11" s="82">
        <v>0</v>
      </c>
      <c r="L11" s="82">
        <f t="shared" si="29"/>
        <v>0</v>
      </c>
      <c r="M11" s="82">
        <f t="shared" si="0"/>
        <v>0</v>
      </c>
      <c r="N11" s="82">
        <f t="shared" si="0"/>
        <v>0</v>
      </c>
      <c r="O11" s="30">
        <f t="shared" si="8"/>
        <v>0</v>
      </c>
      <c r="Q11" s="88">
        <v>7.2009999999999996</v>
      </c>
      <c r="R11" s="82">
        <v>0</v>
      </c>
      <c r="S11" s="82">
        <f t="shared" si="9"/>
        <v>0</v>
      </c>
      <c r="T11" s="82">
        <f t="shared" si="1"/>
        <v>0</v>
      </c>
      <c r="U11" s="82">
        <f t="shared" si="1"/>
        <v>0</v>
      </c>
      <c r="V11" s="30">
        <f t="shared" si="10"/>
        <v>0</v>
      </c>
      <c r="X11" s="28">
        <v>7.2012</v>
      </c>
      <c r="Y11" s="82">
        <v>0</v>
      </c>
      <c r="Z11" s="82">
        <f t="shared" si="11"/>
        <v>0</v>
      </c>
      <c r="AA11" s="82">
        <f t="shared" si="12"/>
        <v>0</v>
      </c>
      <c r="AB11" s="82">
        <f t="shared" si="13"/>
        <v>0</v>
      </c>
      <c r="AC11" s="30">
        <f t="shared" si="14"/>
        <v>0</v>
      </c>
      <c r="AE11" s="28">
        <v>7.2013999999999996</v>
      </c>
      <c r="AF11" s="82">
        <v>0</v>
      </c>
      <c r="AG11" s="82">
        <f t="shared" si="15"/>
        <v>0</v>
      </c>
      <c r="AH11" s="82">
        <f t="shared" si="16"/>
        <v>0</v>
      </c>
      <c r="AI11" s="82">
        <f t="shared" si="17"/>
        <v>0</v>
      </c>
      <c r="AJ11" s="30">
        <f t="shared" si="18"/>
        <v>0</v>
      </c>
      <c r="AL11" s="28">
        <v>7.2016</v>
      </c>
      <c r="AM11" s="82">
        <v>0</v>
      </c>
      <c r="AN11" s="82">
        <f>$AM11*C$14</f>
        <v>0</v>
      </c>
      <c r="AO11" s="82">
        <f t="shared" ref="AO11:AP16" si="30">$AM11*D$14</f>
        <v>0</v>
      </c>
      <c r="AP11" s="82">
        <f t="shared" si="30"/>
        <v>0</v>
      </c>
      <c r="AQ11" s="30">
        <f t="shared" si="20"/>
        <v>0</v>
      </c>
      <c r="AS11" s="28">
        <v>7.2018000000000004</v>
      </c>
      <c r="AT11" s="82">
        <v>0</v>
      </c>
      <c r="AU11" s="82">
        <f t="shared" si="21"/>
        <v>0</v>
      </c>
      <c r="AV11" s="82">
        <f t="shared" si="22"/>
        <v>0</v>
      </c>
      <c r="AW11" s="82">
        <f t="shared" si="23"/>
        <v>0</v>
      </c>
      <c r="AX11" s="30">
        <f t="shared" si="24"/>
        <v>0</v>
      </c>
      <c r="AZ11" s="88">
        <v>7.202</v>
      </c>
      <c r="BA11" s="82">
        <v>0</v>
      </c>
      <c r="BB11" s="82">
        <f t="shared" si="25"/>
        <v>0</v>
      </c>
      <c r="BC11" s="82">
        <f t="shared" si="26"/>
        <v>0</v>
      </c>
      <c r="BD11" s="82">
        <f t="shared" si="27"/>
        <v>0</v>
      </c>
      <c r="BE11" s="30">
        <f t="shared" si="28"/>
        <v>0</v>
      </c>
    </row>
    <row r="12" spans="1:64" x14ac:dyDescent="0.2">
      <c r="B12" s="66">
        <v>2015</v>
      </c>
      <c r="C12" s="67">
        <v>5.5E-2</v>
      </c>
      <c r="D12" s="67">
        <v>0.06</v>
      </c>
      <c r="E12" s="67">
        <v>0.06</v>
      </c>
      <c r="F12" s="68">
        <f t="shared" si="7"/>
        <v>0.17499999999999999</v>
      </c>
      <c r="J12" s="28">
        <v>8.2007999999999992</v>
      </c>
      <c r="K12" s="82">
        <v>0</v>
      </c>
      <c r="L12" s="82">
        <f t="shared" si="29"/>
        <v>0</v>
      </c>
      <c r="M12" s="82">
        <f t="shared" si="0"/>
        <v>0</v>
      </c>
      <c r="N12" s="82">
        <f t="shared" si="0"/>
        <v>0</v>
      </c>
      <c r="O12" s="30">
        <f t="shared" si="8"/>
        <v>0</v>
      </c>
      <c r="Q12" s="88">
        <v>8.2010000000000005</v>
      </c>
      <c r="R12" s="82">
        <v>0</v>
      </c>
      <c r="S12" s="82">
        <f t="shared" si="9"/>
        <v>0</v>
      </c>
      <c r="T12" s="82">
        <f t="shared" si="1"/>
        <v>0</v>
      </c>
      <c r="U12" s="82">
        <f t="shared" si="1"/>
        <v>0</v>
      </c>
      <c r="V12" s="30">
        <f t="shared" si="10"/>
        <v>0</v>
      </c>
      <c r="X12" s="28">
        <v>8.2012</v>
      </c>
      <c r="Y12" s="82">
        <v>0</v>
      </c>
      <c r="Z12" s="82">
        <f t="shared" si="11"/>
        <v>0</v>
      </c>
      <c r="AA12" s="82">
        <f t="shared" si="12"/>
        <v>0</v>
      </c>
      <c r="AB12" s="82">
        <f t="shared" si="13"/>
        <v>0</v>
      </c>
      <c r="AC12" s="30">
        <f t="shared" si="14"/>
        <v>0</v>
      </c>
      <c r="AE12" s="28">
        <v>8.2013999999999996</v>
      </c>
      <c r="AF12" s="82">
        <v>0</v>
      </c>
      <c r="AG12" s="82">
        <f t="shared" si="15"/>
        <v>0</v>
      </c>
      <c r="AH12" s="82">
        <f t="shared" si="16"/>
        <v>0</v>
      </c>
      <c r="AI12" s="82">
        <f t="shared" si="17"/>
        <v>0</v>
      </c>
      <c r="AJ12" s="30">
        <f t="shared" si="18"/>
        <v>0</v>
      </c>
      <c r="AL12" s="28">
        <v>8.2015999999999991</v>
      </c>
      <c r="AM12" s="82">
        <v>0</v>
      </c>
      <c r="AN12" s="82">
        <f t="shared" ref="AN12:AN16" si="31">$AM12*C$14</f>
        <v>0</v>
      </c>
      <c r="AO12" s="82">
        <f t="shared" si="30"/>
        <v>0</v>
      </c>
      <c r="AP12" s="82">
        <f t="shared" si="30"/>
        <v>0</v>
      </c>
      <c r="AQ12" s="30">
        <f t="shared" si="20"/>
        <v>0</v>
      </c>
      <c r="AS12" s="28">
        <v>8.2018000000000004</v>
      </c>
      <c r="AT12" s="82">
        <v>0</v>
      </c>
      <c r="AU12" s="82">
        <f t="shared" si="21"/>
        <v>0</v>
      </c>
      <c r="AV12" s="82">
        <f t="shared" si="22"/>
        <v>0</v>
      </c>
      <c r="AW12" s="82">
        <f t="shared" si="23"/>
        <v>0</v>
      </c>
      <c r="AX12" s="30">
        <f t="shared" si="24"/>
        <v>0</v>
      </c>
      <c r="AZ12" s="88">
        <v>8.202</v>
      </c>
      <c r="BA12" s="82">
        <v>0</v>
      </c>
      <c r="BB12" s="82">
        <f t="shared" si="25"/>
        <v>0</v>
      </c>
      <c r="BC12" s="82">
        <f t="shared" si="26"/>
        <v>0</v>
      </c>
      <c r="BD12" s="82">
        <f t="shared" si="27"/>
        <v>0</v>
      </c>
      <c r="BE12" s="30">
        <f t="shared" si="28"/>
        <v>0</v>
      </c>
    </row>
    <row r="13" spans="1:64" x14ac:dyDescent="0.2">
      <c r="B13" s="66">
        <v>6.2016</v>
      </c>
      <c r="C13" s="67">
        <v>5.5E-2</v>
      </c>
      <c r="D13" s="67">
        <v>0.06</v>
      </c>
      <c r="E13" s="67">
        <v>0.06</v>
      </c>
      <c r="F13" s="68">
        <f t="shared" si="7"/>
        <v>0.17499999999999999</v>
      </c>
      <c r="J13" s="28">
        <v>9.2007999999999992</v>
      </c>
      <c r="K13" s="82">
        <v>0</v>
      </c>
      <c r="L13" s="82">
        <f t="shared" si="29"/>
        <v>0</v>
      </c>
      <c r="M13" s="82">
        <f t="shared" si="0"/>
        <v>0</v>
      </c>
      <c r="N13" s="82">
        <f t="shared" si="0"/>
        <v>0</v>
      </c>
      <c r="O13" s="30">
        <f t="shared" si="8"/>
        <v>0</v>
      </c>
      <c r="Q13" s="88">
        <v>9.2010000000000005</v>
      </c>
      <c r="R13" s="82">
        <v>0</v>
      </c>
      <c r="S13" s="82">
        <f t="shared" si="9"/>
        <v>0</v>
      </c>
      <c r="T13" s="82">
        <f t="shared" si="1"/>
        <v>0</v>
      </c>
      <c r="U13" s="82">
        <f t="shared" si="1"/>
        <v>0</v>
      </c>
      <c r="V13" s="30">
        <f t="shared" si="10"/>
        <v>0</v>
      </c>
      <c r="X13" s="28">
        <v>9.2012</v>
      </c>
      <c r="Y13" s="82">
        <v>0</v>
      </c>
      <c r="Z13" s="82">
        <f t="shared" si="11"/>
        <v>0</v>
      </c>
      <c r="AA13" s="82">
        <f t="shared" si="12"/>
        <v>0</v>
      </c>
      <c r="AB13" s="82">
        <f t="shared" si="13"/>
        <v>0</v>
      </c>
      <c r="AC13" s="30">
        <f t="shared" si="14"/>
        <v>0</v>
      </c>
      <c r="AE13" s="28">
        <v>9.2013999999999996</v>
      </c>
      <c r="AF13" s="82">
        <v>0</v>
      </c>
      <c r="AG13" s="82">
        <f t="shared" si="15"/>
        <v>0</v>
      </c>
      <c r="AH13" s="82">
        <f t="shared" si="16"/>
        <v>0</v>
      </c>
      <c r="AI13" s="82">
        <f t="shared" si="17"/>
        <v>0</v>
      </c>
      <c r="AJ13" s="30">
        <f t="shared" si="18"/>
        <v>0</v>
      </c>
      <c r="AL13" s="28">
        <v>9.2015999999999991</v>
      </c>
      <c r="AM13" s="82">
        <v>0</v>
      </c>
      <c r="AN13" s="82">
        <f t="shared" si="31"/>
        <v>0</v>
      </c>
      <c r="AO13" s="82">
        <f t="shared" si="30"/>
        <v>0</v>
      </c>
      <c r="AP13" s="82">
        <f t="shared" si="30"/>
        <v>0</v>
      </c>
      <c r="AQ13" s="30">
        <f t="shared" si="20"/>
        <v>0</v>
      </c>
      <c r="AS13" s="28">
        <v>9.2018000000000004</v>
      </c>
      <c r="AT13" s="82">
        <v>0</v>
      </c>
      <c r="AU13" s="82">
        <f t="shared" si="21"/>
        <v>0</v>
      </c>
      <c r="AV13" s="82">
        <f t="shared" si="22"/>
        <v>0</v>
      </c>
      <c r="AW13" s="82">
        <f t="shared" si="23"/>
        <v>0</v>
      </c>
      <c r="AX13" s="30">
        <f t="shared" si="24"/>
        <v>0</v>
      </c>
      <c r="AZ13" s="88">
        <v>9.202</v>
      </c>
      <c r="BA13" s="82">
        <v>0</v>
      </c>
      <c r="BB13" s="82">
        <f t="shared" si="25"/>
        <v>0</v>
      </c>
      <c r="BC13" s="82">
        <f t="shared" si="26"/>
        <v>0</v>
      </c>
      <c r="BD13" s="82">
        <f t="shared" si="27"/>
        <v>0</v>
      </c>
      <c r="BE13" s="30">
        <f t="shared" si="28"/>
        <v>0</v>
      </c>
    </row>
    <row r="14" spans="1:64" x14ac:dyDescent="0.2">
      <c r="B14" s="66">
        <v>7.2016</v>
      </c>
      <c r="C14" s="67">
        <v>5.7500000000000002E-2</v>
      </c>
      <c r="D14" s="67">
        <v>6.25E-2</v>
      </c>
      <c r="E14" s="67">
        <v>0.06</v>
      </c>
      <c r="F14" s="68">
        <f t="shared" si="7"/>
        <v>0.18</v>
      </c>
      <c r="J14" s="28">
        <v>10.200799999999999</v>
      </c>
      <c r="K14" s="82">
        <v>0</v>
      </c>
      <c r="L14" s="82">
        <f t="shared" si="29"/>
        <v>0</v>
      </c>
      <c r="M14" s="82">
        <f t="shared" si="0"/>
        <v>0</v>
      </c>
      <c r="N14" s="82">
        <f t="shared" si="0"/>
        <v>0</v>
      </c>
      <c r="O14" s="30">
        <f t="shared" si="8"/>
        <v>0</v>
      </c>
      <c r="Q14" s="88">
        <v>10.201000000000001</v>
      </c>
      <c r="R14" s="82">
        <v>0</v>
      </c>
      <c r="S14" s="82">
        <f t="shared" si="9"/>
        <v>0</v>
      </c>
      <c r="T14" s="82">
        <f t="shared" si="1"/>
        <v>0</v>
      </c>
      <c r="U14" s="82">
        <f t="shared" si="1"/>
        <v>0</v>
      </c>
      <c r="V14" s="30">
        <f t="shared" si="10"/>
        <v>0</v>
      </c>
      <c r="X14" s="28">
        <v>10.2012</v>
      </c>
      <c r="Y14" s="82">
        <v>0</v>
      </c>
      <c r="Z14" s="82">
        <f t="shared" si="11"/>
        <v>0</v>
      </c>
      <c r="AA14" s="82">
        <f t="shared" si="12"/>
        <v>0</v>
      </c>
      <c r="AB14" s="82">
        <f t="shared" si="13"/>
        <v>0</v>
      </c>
      <c r="AC14" s="30">
        <f t="shared" si="14"/>
        <v>0</v>
      </c>
      <c r="AE14" s="28">
        <v>10.2014</v>
      </c>
      <c r="AF14" s="82">
        <v>0</v>
      </c>
      <c r="AG14" s="82">
        <f t="shared" si="15"/>
        <v>0</v>
      </c>
      <c r="AH14" s="82">
        <f t="shared" si="16"/>
        <v>0</v>
      </c>
      <c r="AI14" s="82">
        <f t="shared" si="17"/>
        <v>0</v>
      </c>
      <c r="AJ14" s="30">
        <f t="shared" si="18"/>
        <v>0</v>
      </c>
      <c r="AL14" s="28">
        <v>10.201599999999999</v>
      </c>
      <c r="AM14" s="82">
        <v>0</v>
      </c>
      <c r="AN14" s="82">
        <f t="shared" si="31"/>
        <v>0</v>
      </c>
      <c r="AO14" s="82">
        <f t="shared" si="30"/>
        <v>0</v>
      </c>
      <c r="AP14" s="82">
        <f t="shared" si="30"/>
        <v>0</v>
      </c>
      <c r="AQ14" s="30">
        <f t="shared" si="20"/>
        <v>0</v>
      </c>
      <c r="AS14" s="28">
        <v>10.2018</v>
      </c>
      <c r="AT14" s="82">
        <v>0</v>
      </c>
      <c r="AU14" s="82">
        <f t="shared" si="21"/>
        <v>0</v>
      </c>
      <c r="AV14" s="82">
        <f t="shared" si="22"/>
        <v>0</v>
      </c>
      <c r="AW14" s="82">
        <f t="shared" si="23"/>
        <v>0</v>
      </c>
      <c r="AX14" s="30">
        <f t="shared" si="24"/>
        <v>0</v>
      </c>
      <c r="AZ14" s="88">
        <v>10.202</v>
      </c>
      <c r="BA14" s="82">
        <v>0</v>
      </c>
      <c r="BB14" s="82">
        <f t="shared" si="25"/>
        <v>0</v>
      </c>
      <c r="BC14" s="82">
        <f t="shared" si="26"/>
        <v>0</v>
      </c>
      <c r="BD14" s="82">
        <f t="shared" si="27"/>
        <v>0</v>
      </c>
      <c r="BE14" s="30">
        <f t="shared" si="28"/>
        <v>0</v>
      </c>
    </row>
    <row r="15" spans="1:64" x14ac:dyDescent="0.2">
      <c r="B15" s="66">
        <v>2017</v>
      </c>
      <c r="C15" s="67">
        <v>0.06</v>
      </c>
      <c r="D15" s="67">
        <v>6.5000000000000002E-2</v>
      </c>
      <c r="E15" s="67">
        <v>0.06</v>
      </c>
      <c r="F15" s="68">
        <f t="shared" si="7"/>
        <v>0.185</v>
      </c>
      <c r="J15" s="28">
        <v>11.200799999999999</v>
      </c>
      <c r="K15" s="82">
        <v>0</v>
      </c>
      <c r="L15" s="82">
        <f t="shared" si="29"/>
        <v>0</v>
      </c>
      <c r="M15" s="82">
        <f t="shared" si="0"/>
        <v>0</v>
      </c>
      <c r="N15" s="82">
        <f t="shared" si="0"/>
        <v>0</v>
      </c>
      <c r="O15" s="30">
        <f t="shared" si="8"/>
        <v>0</v>
      </c>
      <c r="Q15" s="88">
        <v>11.201000000000001</v>
      </c>
      <c r="R15" s="82">
        <v>0</v>
      </c>
      <c r="S15" s="82">
        <f t="shared" si="9"/>
        <v>0</v>
      </c>
      <c r="T15" s="82">
        <f t="shared" si="1"/>
        <v>0</v>
      </c>
      <c r="U15" s="82">
        <f t="shared" si="1"/>
        <v>0</v>
      </c>
      <c r="V15" s="30">
        <f t="shared" si="10"/>
        <v>0</v>
      </c>
      <c r="X15" s="28">
        <v>11.2012</v>
      </c>
      <c r="Y15" s="82">
        <v>0</v>
      </c>
      <c r="Z15" s="82">
        <f t="shared" si="11"/>
        <v>0</v>
      </c>
      <c r="AA15" s="82">
        <f t="shared" si="12"/>
        <v>0</v>
      </c>
      <c r="AB15" s="82">
        <f t="shared" si="13"/>
        <v>0</v>
      </c>
      <c r="AC15" s="30">
        <f t="shared" si="14"/>
        <v>0</v>
      </c>
      <c r="AE15" s="28">
        <v>11.2014</v>
      </c>
      <c r="AF15" s="82">
        <v>0</v>
      </c>
      <c r="AG15" s="82">
        <f t="shared" si="15"/>
        <v>0</v>
      </c>
      <c r="AH15" s="82">
        <f t="shared" si="16"/>
        <v>0</v>
      </c>
      <c r="AI15" s="82">
        <f t="shared" si="17"/>
        <v>0</v>
      </c>
      <c r="AJ15" s="30">
        <f t="shared" si="18"/>
        <v>0</v>
      </c>
      <c r="AL15" s="28">
        <v>11.201599999999999</v>
      </c>
      <c r="AM15" s="82">
        <v>0</v>
      </c>
      <c r="AN15" s="82">
        <f t="shared" si="31"/>
        <v>0</v>
      </c>
      <c r="AO15" s="82">
        <f t="shared" si="30"/>
        <v>0</v>
      </c>
      <c r="AP15" s="82">
        <f t="shared" si="30"/>
        <v>0</v>
      </c>
      <c r="AQ15" s="30">
        <f t="shared" si="20"/>
        <v>0</v>
      </c>
      <c r="AS15" s="28">
        <v>11.2018</v>
      </c>
      <c r="AT15" s="82">
        <v>0</v>
      </c>
      <c r="AU15" s="82">
        <f t="shared" si="21"/>
        <v>0</v>
      </c>
      <c r="AV15" s="82">
        <f t="shared" si="22"/>
        <v>0</v>
      </c>
      <c r="AW15" s="82">
        <f t="shared" si="23"/>
        <v>0</v>
      </c>
      <c r="AX15" s="30">
        <f t="shared" si="24"/>
        <v>0</v>
      </c>
      <c r="AZ15" s="88">
        <v>11.202</v>
      </c>
      <c r="BA15" s="82">
        <v>0</v>
      </c>
      <c r="BB15" s="82">
        <f t="shared" si="25"/>
        <v>0</v>
      </c>
      <c r="BC15" s="82">
        <f t="shared" si="26"/>
        <v>0</v>
      </c>
      <c r="BD15" s="82">
        <f t="shared" si="27"/>
        <v>0</v>
      </c>
      <c r="BE15" s="30">
        <f t="shared" si="28"/>
        <v>0</v>
      </c>
    </row>
    <row r="16" spans="1:64" x14ac:dyDescent="0.2">
      <c r="B16" s="66">
        <v>2018</v>
      </c>
      <c r="C16" s="67">
        <v>0.06</v>
      </c>
      <c r="D16" s="67">
        <v>6.5000000000000002E-2</v>
      </c>
      <c r="E16" s="67">
        <v>0.06</v>
      </c>
      <c r="F16" s="68">
        <f t="shared" si="7"/>
        <v>0.185</v>
      </c>
      <c r="J16" s="28">
        <v>12.200799999999999</v>
      </c>
      <c r="K16" s="82">
        <v>0</v>
      </c>
      <c r="L16" s="82">
        <f t="shared" si="29"/>
        <v>0</v>
      </c>
      <c r="M16" s="82">
        <f t="shared" si="0"/>
        <v>0</v>
      </c>
      <c r="N16" s="82">
        <f t="shared" si="0"/>
        <v>0</v>
      </c>
      <c r="O16" s="30">
        <f t="shared" si="8"/>
        <v>0</v>
      </c>
      <c r="Q16" s="88">
        <v>12.201000000000001</v>
      </c>
      <c r="R16" s="82">
        <v>0</v>
      </c>
      <c r="S16" s="82">
        <f t="shared" si="9"/>
        <v>0</v>
      </c>
      <c r="T16" s="82">
        <f t="shared" si="1"/>
        <v>0</v>
      </c>
      <c r="U16" s="82">
        <f t="shared" si="1"/>
        <v>0</v>
      </c>
      <c r="V16" s="30">
        <f t="shared" si="10"/>
        <v>0</v>
      </c>
      <c r="X16" s="28">
        <v>12.2012</v>
      </c>
      <c r="Y16" s="82">
        <v>0</v>
      </c>
      <c r="Z16" s="82">
        <f t="shared" si="11"/>
        <v>0</v>
      </c>
      <c r="AA16" s="82">
        <f t="shared" si="12"/>
        <v>0</v>
      </c>
      <c r="AB16" s="82">
        <f t="shared" si="13"/>
        <v>0</v>
      </c>
      <c r="AC16" s="30">
        <f t="shared" si="14"/>
        <v>0</v>
      </c>
      <c r="AE16" s="28">
        <v>12.2014</v>
      </c>
      <c r="AF16" s="82">
        <v>0</v>
      </c>
      <c r="AG16" s="82">
        <f t="shared" si="15"/>
        <v>0</v>
      </c>
      <c r="AH16" s="82">
        <f t="shared" si="16"/>
        <v>0</v>
      </c>
      <c r="AI16" s="82">
        <f t="shared" si="17"/>
        <v>0</v>
      </c>
      <c r="AJ16" s="30">
        <f t="shared" si="18"/>
        <v>0</v>
      </c>
      <c r="AL16" s="28">
        <v>12.201599999999999</v>
      </c>
      <c r="AM16" s="82">
        <v>0</v>
      </c>
      <c r="AN16" s="82">
        <f t="shared" si="31"/>
        <v>0</v>
      </c>
      <c r="AO16" s="82">
        <f t="shared" si="30"/>
        <v>0</v>
      </c>
      <c r="AP16" s="82">
        <f t="shared" si="30"/>
        <v>0</v>
      </c>
      <c r="AQ16" s="30">
        <f t="shared" si="20"/>
        <v>0</v>
      </c>
      <c r="AS16" s="28">
        <v>12.2018</v>
      </c>
      <c r="AT16" s="82">
        <v>0</v>
      </c>
      <c r="AU16" s="82">
        <f t="shared" si="21"/>
        <v>0</v>
      </c>
      <c r="AV16" s="82">
        <f t="shared" si="22"/>
        <v>0</v>
      </c>
      <c r="AW16" s="82">
        <f t="shared" si="23"/>
        <v>0</v>
      </c>
      <c r="AX16" s="30">
        <f t="shared" si="24"/>
        <v>0</v>
      </c>
      <c r="AZ16" s="88">
        <v>12.202</v>
      </c>
      <c r="BA16" s="82">
        <v>0</v>
      </c>
      <c r="BB16" s="82">
        <f t="shared" si="25"/>
        <v>0</v>
      </c>
      <c r="BC16" s="82">
        <f t="shared" si="26"/>
        <v>0</v>
      </c>
      <c r="BD16" s="82">
        <f t="shared" si="27"/>
        <v>0</v>
      </c>
      <c r="BE16" s="30">
        <f t="shared" si="28"/>
        <v>0</v>
      </c>
    </row>
    <row r="17" spans="1:64" x14ac:dyDescent="0.2">
      <c r="B17" s="66">
        <v>2019</v>
      </c>
      <c r="C17" s="67">
        <v>0.06</v>
      </c>
      <c r="D17" s="67">
        <v>6.5000000000000002E-2</v>
      </c>
      <c r="E17" s="67">
        <v>0.06</v>
      </c>
      <c r="F17" s="68">
        <f t="shared" si="7"/>
        <v>0.185</v>
      </c>
      <c r="J17" s="28"/>
      <c r="K17" s="29"/>
      <c r="L17" s="29"/>
      <c r="M17" s="29"/>
      <c r="N17" s="29"/>
      <c r="O17" s="31"/>
      <c r="Q17" s="28"/>
      <c r="R17" s="29"/>
      <c r="S17" s="29"/>
      <c r="T17" s="29"/>
      <c r="U17" s="29"/>
      <c r="V17" s="31"/>
      <c r="X17" s="28"/>
      <c r="Y17" s="29"/>
      <c r="Z17" s="29"/>
      <c r="AA17" s="29"/>
      <c r="AB17" s="29"/>
      <c r="AC17" s="31"/>
      <c r="AE17" s="28"/>
      <c r="AF17" s="29"/>
      <c r="AG17" s="29"/>
      <c r="AH17" s="29"/>
      <c r="AI17" s="29"/>
      <c r="AJ17" s="31"/>
      <c r="AL17" s="28"/>
      <c r="AM17" s="29"/>
      <c r="AN17" s="29"/>
      <c r="AO17" s="29"/>
      <c r="AP17" s="29"/>
      <c r="AQ17" s="31"/>
      <c r="AS17" s="28"/>
      <c r="AT17" s="29"/>
      <c r="AU17" s="29"/>
      <c r="AV17" s="29"/>
      <c r="AW17" s="29"/>
      <c r="AX17" s="31"/>
      <c r="AZ17" s="28"/>
      <c r="BA17" s="29"/>
      <c r="BB17" s="29"/>
      <c r="BC17" s="29"/>
      <c r="BD17" s="29"/>
      <c r="BE17" s="31"/>
    </row>
    <row r="18" spans="1:64" ht="15.75" thickBot="1" x14ac:dyDescent="0.3">
      <c r="B18" s="66">
        <v>2020</v>
      </c>
      <c r="C18" s="67">
        <v>0.06</v>
      </c>
      <c r="D18" s="67">
        <v>6.5000000000000002E-2</v>
      </c>
      <c r="E18" s="67">
        <v>0.06</v>
      </c>
      <c r="F18" s="68">
        <f t="shared" si="7"/>
        <v>0.185</v>
      </c>
      <c r="J18" s="83" t="s">
        <v>11</v>
      </c>
      <c r="K18" s="84"/>
      <c r="L18" s="84"/>
      <c r="M18" s="84"/>
      <c r="N18" s="84"/>
      <c r="O18" s="85">
        <f>SUM(O5:O16)</f>
        <v>125.00000000000001</v>
      </c>
      <c r="Q18" s="89" t="s">
        <v>11</v>
      </c>
      <c r="R18" s="84"/>
      <c r="S18" s="84"/>
      <c r="T18" s="84"/>
      <c r="U18" s="84"/>
      <c r="V18" s="85">
        <f>SUM(V5:V16)</f>
        <v>0</v>
      </c>
      <c r="X18" s="83" t="s">
        <v>11</v>
      </c>
      <c r="Y18" s="84"/>
      <c r="Z18" s="84"/>
      <c r="AA18" s="84"/>
      <c r="AB18" s="84"/>
      <c r="AC18" s="90">
        <f>SUM(AC5:AC16)</f>
        <v>0</v>
      </c>
      <c r="AE18" s="83" t="s">
        <v>11</v>
      </c>
      <c r="AF18" s="84"/>
      <c r="AG18" s="84"/>
      <c r="AH18" s="84"/>
      <c r="AI18" s="84"/>
      <c r="AJ18" s="85">
        <f>SUM(AJ5:AJ16)</f>
        <v>0</v>
      </c>
      <c r="AL18" s="83" t="s">
        <v>11</v>
      </c>
      <c r="AM18" s="84"/>
      <c r="AN18" s="84"/>
      <c r="AO18" s="84"/>
      <c r="AP18" s="84"/>
      <c r="AQ18" s="90">
        <f>SUM(AQ5:AQ16)</f>
        <v>0</v>
      </c>
      <c r="AS18" s="83" t="s">
        <v>11</v>
      </c>
      <c r="AT18" s="84"/>
      <c r="AU18" s="84"/>
      <c r="AV18" s="84"/>
      <c r="AW18" s="84"/>
      <c r="AX18" s="90">
        <f>SUM(AX5:AX16)</f>
        <v>0</v>
      </c>
      <c r="AZ18" s="83" t="s">
        <v>11</v>
      </c>
      <c r="BA18" s="84"/>
      <c r="BB18" s="84"/>
      <c r="BC18" s="84"/>
      <c r="BD18" s="84"/>
      <c r="BE18" s="90">
        <f>SUM(BE5:BE16)</f>
        <v>0</v>
      </c>
      <c r="BG18" s="2"/>
      <c r="BH18" s="2"/>
      <c r="BI18" s="2"/>
      <c r="BJ18" s="2"/>
      <c r="BK18" s="2"/>
      <c r="BL18" s="2"/>
    </row>
    <row r="19" spans="1:64" x14ac:dyDescent="0.2">
      <c r="B19" s="66">
        <v>2021</v>
      </c>
      <c r="C19" s="67">
        <v>0.06</v>
      </c>
      <c r="D19" s="67">
        <v>6.5000000000000002E-2</v>
      </c>
      <c r="E19" s="67">
        <v>0.06</v>
      </c>
      <c r="F19" s="68">
        <f t="shared" si="7"/>
        <v>0.185</v>
      </c>
    </row>
    <row r="20" spans="1:64" ht="15" thickBot="1" x14ac:dyDescent="0.25">
      <c r="B20" s="69">
        <v>2022</v>
      </c>
      <c r="C20" s="70">
        <v>0.06</v>
      </c>
      <c r="D20" s="70">
        <v>6.5000000000000002E-2</v>
      </c>
      <c r="E20" s="70">
        <v>0.06</v>
      </c>
      <c r="F20" s="71">
        <f t="shared" si="7"/>
        <v>0.185</v>
      </c>
    </row>
    <row r="21" spans="1:64" ht="15.75" thickBot="1" x14ac:dyDescent="0.3">
      <c r="J21" s="41" t="s">
        <v>240</v>
      </c>
      <c r="K21" s="86" t="s">
        <v>241</v>
      </c>
      <c r="L21" s="86" t="s">
        <v>231</v>
      </c>
      <c r="M21" s="86" t="s">
        <v>242</v>
      </c>
      <c r="N21" s="86" t="s">
        <v>233</v>
      </c>
      <c r="O21" s="42" t="s">
        <v>11</v>
      </c>
      <c r="Q21" s="41" t="s">
        <v>240</v>
      </c>
      <c r="R21" s="86" t="s">
        <v>241</v>
      </c>
      <c r="S21" s="86" t="s">
        <v>231</v>
      </c>
      <c r="T21" s="86" t="s">
        <v>242</v>
      </c>
      <c r="U21" s="86" t="s">
        <v>233</v>
      </c>
      <c r="V21" s="42" t="s">
        <v>11</v>
      </c>
      <c r="X21" s="41" t="s">
        <v>240</v>
      </c>
      <c r="Y21" s="86" t="s">
        <v>241</v>
      </c>
      <c r="Z21" s="86" t="s">
        <v>231</v>
      </c>
      <c r="AA21" s="86" t="s">
        <v>242</v>
      </c>
      <c r="AB21" s="86" t="s">
        <v>233</v>
      </c>
      <c r="AC21" s="42" t="s">
        <v>11</v>
      </c>
      <c r="AE21" s="41" t="s">
        <v>240</v>
      </c>
      <c r="AF21" s="86" t="s">
        <v>241</v>
      </c>
      <c r="AG21" s="86" t="s">
        <v>231</v>
      </c>
      <c r="AH21" s="86" t="s">
        <v>242</v>
      </c>
      <c r="AI21" s="86" t="s">
        <v>233</v>
      </c>
      <c r="AJ21" s="42" t="s">
        <v>11</v>
      </c>
      <c r="AL21" s="41" t="s">
        <v>240</v>
      </c>
      <c r="AM21" s="86" t="s">
        <v>241</v>
      </c>
      <c r="AN21" s="86" t="s">
        <v>231</v>
      </c>
      <c r="AO21" s="86" t="s">
        <v>242</v>
      </c>
      <c r="AP21" s="86" t="s">
        <v>233</v>
      </c>
      <c r="AQ21" s="42" t="s">
        <v>11</v>
      </c>
      <c r="AS21" s="41" t="s">
        <v>240</v>
      </c>
      <c r="AT21" s="86" t="s">
        <v>241</v>
      </c>
      <c r="AU21" s="86" t="s">
        <v>231</v>
      </c>
      <c r="AV21" s="86" t="s">
        <v>242</v>
      </c>
      <c r="AW21" s="86" t="s">
        <v>233</v>
      </c>
      <c r="AX21" s="42" t="s">
        <v>11</v>
      </c>
      <c r="AZ21" s="41" t="s">
        <v>240</v>
      </c>
      <c r="BA21" s="86" t="s">
        <v>241</v>
      </c>
      <c r="BB21" s="86" t="s">
        <v>231</v>
      </c>
      <c r="BC21" s="86" t="s">
        <v>242</v>
      </c>
      <c r="BD21" s="86" t="s">
        <v>233</v>
      </c>
      <c r="BE21" s="42" t="s">
        <v>11</v>
      </c>
      <c r="BG21" s="2"/>
      <c r="BH21" s="2"/>
      <c r="BI21" s="2"/>
      <c r="BJ21" s="2"/>
      <c r="BK21" s="2"/>
      <c r="BL21" s="2"/>
    </row>
    <row r="22" spans="1:64" ht="15.75" thickBot="1" x14ac:dyDescent="0.3">
      <c r="B22" s="253" t="s">
        <v>236</v>
      </c>
      <c r="C22" s="254"/>
      <c r="D22" s="254"/>
      <c r="E22" s="254"/>
      <c r="F22" s="255"/>
      <c r="J22" s="28">
        <v>1.2009000000000001</v>
      </c>
      <c r="K22" s="87">
        <v>0</v>
      </c>
      <c r="L22" s="82">
        <f>$K22*C$6</f>
        <v>0</v>
      </c>
      <c r="M22" s="82">
        <f t="shared" ref="M22:N22" si="32">$K22*D$6</f>
        <v>0</v>
      </c>
      <c r="N22" s="82">
        <f t="shared" si="32"/>
        <v>0</v>
      </c>
      <c r="O22" s="30">
        <f>SUM(L22:N22)</f>
        <v>0</v>
      </c>
      <c r="Q22" s="88">
        <v>1.2011000000000001</v>
      </c>
      <c r="R22" s="87">
        <v>0</v>
      </c>
      <c r="S22" s="82">
        <f>$R22*C$8</f>
        <v>0</v>
      </c>
      <c r="T22" s="82">
        <f t="shared" ref="T22:U33" si="33">$R22*D$8</f>
        <v>0</v>
      </c>
      <c r="U22" s="82">
        <f t="shared" si="33"/>
        <v>0</v>
      </c>
      <c r="V22" s="30">
        <f>SUM(S22:U22)</f>
        <v>0</v>
      </c>
      <c r="X22" s="28">
        <v>1.2013</v>
      </c>
      <c r="Y22" s="82">
        <v>0</v>
      </c>
      <c r="Z22" s="82">
        <f>$Y22*C$10</f>
        <v>0</v>
      </c>
      <c r="AA22" s="82">
        <f t="shared" ref="AA22:AB22" si="34">$Y22*D$10</f>
        <v>0</v>
      </c>
      <c r="AB22" s="82">
        <f t="shared" si="34"/>
        <v>0</v>
      </c>
      <c r="AC22" s="30">
        <f>SUM(Z22:AB22)</f>
        <v>0</v>
      </c>
      <c r="AE22" s="28">
        <v>1.2015</v>
      </c>
      <c r="AF22" s="82">
        <v>0</v>
      </c>
      <c r="AG22" s="82">
        <f>$AF22*C$12</f>
        <v>0</v>
      </c>
      <c r="AH22" s="82">
        <f t="shared" ref="AH22:AI22" si="35">$AF22*D$12</f>
        <v>0</v>
      </c>
      <c r="AI22" s="82">
        <f t="shared" si="35"/>
        <v>0</v>
      </c>
      <c r="AJ22" s="30">
        <f>SUM(AG22:AI22)</f>
        <v>0</v>
      </c>
      <c r="AL22" s="28">
        <v>1.2017</v>
      </c>
      <c r="AM22" s="82">
        <v>0</v>
      </c>
      <c r="AN22" s="82">
        <f>$AM22*C$15</f>
        <v>0</v>
      </c>
      <c r="AO22" s="82">
        <f t="shared" ref="AO22:AP22" si="36">$AM22*D$15</f>
        <v>0</v>
      </c>
      <c r="AP22" s="82">
        <f t="shared" si="36"/>
        <v>0</v>
      </c>
      <c r="AQ22" s="30">
        <f>SUM(AN22:AP22)</f>
        <v>0</v>
      </c>
      <c r="AS22" s="28">
        <v>1.2019</v>
      </c>
      <c r="AT22" s="82">
        <v>0</v>
      </c>
      <c r="AU22" s="82">
        <f>$AT22*C$17</f>
        <v>0</v>
      </c>
      <c r="AV22" s="82">
        <f t="shared" ref="AV22:AW22" si="37">$AT22*D$17</f>
        <v>0</v>
      </c>
      <c r="AW22" s="82">
        <f t="shared" si="37"/>
        <v>0</v>
      </c>
      <c r="AX22" s="30">
        <f>SUM(AU22:AW22)</f>
        <v>0</v>
      </c>
      <c r="AZ22" s="28">
        <v>1.2020999999999999</v>
      </c>
      <c r="BA22" s="82">
        <v>0</v>
      </c>
      <c r="BB22" s="82">
        <f>$BA22*C$19</f>
        <v>0</v>
      </c>
      <c r="BC22" s="82">
        <f t="shared" ref="BC22:BD22" si="38">$BA22*D$19</f>
        <v>0</v>
      </c>
      <c r="BD22" s="82">
        <f t="shared" si="38"/>
        <v>0</v>
      </c>
      <c r="BE22" s="30">
        <f>SUM(BB22:BD22)</f>
        <v>0</v>
      </c>
    </row>
    <row r="23" spans="1:64" ht="15" x14ac:dyDescent="0.2">
      <c r="B23" s="72" t="s">
        <v>237</v>
      </c>
      <c r="C23" s="73" t="s">
        <v>238</v>
      </c>
      <c r="D23" s="73" t="s">
        <v>233</v>
      </c>
      <c r="E23" s="73" t="s">
        <v>239</v>
      </c>
      <c r="F23" s="74" t="s">
        <v>11</v>
      </c>
      <c r="J23" s="28">
        <v>2.2008999999999999</v>
      </c>
      <c r="K23" s="87">
        <v>0</v>
      </c>
      <c r="L23" s="82">
        <f t="shared" ref="L23:L33" si="39">$K23*C$6</f>
        <v>0</v>
      </c>
      <c r="M23" s="82">
        <f t="shared" ref="M23:M33" si="40">$K23*D$6</f>
        <v>0</v>
      </c>
      <c r="N23" s="82">
        <f t="shared" ref="N23:N33" si="41">$K23*E$6</f>
        <v>0</v>
      </c>
      <c r="O23" s="30">
        <f t="shared" ref="O23:O33" si="42">SUM(L23:N23)</f>
        <v>0</v>
      </c>
      <c r="Q23" s="88">
        <v>2.2010999999999998</v>
      </c>
      <c r="R23" s="87">
        <v>0</v>
      </c>
      <c r="S23" s="82">
        <f t="shared" ref="S23:S33" si="43">$R23*C$8</f>
        <v>0</v>
      </c>
      <c r="T23" s="82">
        <f t="shared" si="33"/>
        <v>0</v>
      </c>
      <c r="U23" s="82">
        <f t="shared" si="33"/>
        <v>0</v>
      </c>
      <c r="V23" s="30">
        <f t="shared" ref="V23:V33" si="44">SUM(S23:U23)</f>
        <v>0</v>
      </c>
      <c r="X23" s="28">
        <v>2.2012999999999998</v>
      </c>
      <c r="Y23" s="82">
        <v>0</v>
      </c>
      <c r="Z23" s="82">
        <f t="shared" ref="Z23:Z33" si="45">$Y23*C$10</f>
        <v>0</v>
      </c>
      <c r="AA23" s="82">
        <f t="shared" ref="AA23:AA33" si="46">$Y23*D$10</f>
        <v>0</v>
      </c>
      <c r="AB23" s="82">
        <f t="shared" ref="AB23:AB33" si="47">$Y23*E$10</f>
        <v>0</v>
      </c>
      <c r="AC23" s="30">
        <f t="shared" ref="AC23:AC33" si="48">SUM(Z23:AB23)</f>
        <v>0</v>
      </c>
      <c r="AE23" s="28">
        <v>2.2014999999999998</v>
      </c>
      <c r="AF23" s="82">
        <v>0</v>
      </c>
      <c r="AG23" s="82">
        <f t="shared" ref="AG23:AG33" si="49">$AF23*C$12</f>
        <v>0</v>
      </c>
      <c r="AH23" s="82">
        <f t="shared" ref="AH23:AH33" si="50">$AF23*D$12</f>
        <v>0</v>
      </c>
      <c r="AI23" s="82">
        <f t="shared" ref="AI23:AI33" si="51">$AF23*E$12</f>
        <v>0</v>
      </c>
      <c r="AJ23" s="30">
        <f t="shared" ref="AJ23:AJ33" si="52">SUM(AG23:AI23)</f>
        <v>0</v>
      </c>
      <c r="AL23" s="28">
        <v>2.2017000000000002</v>
      </c>
      <c r="AM23" s="82">
        <v>0</v>
      </c>
      <c r="AN23" s="82">
        <f t="shared" ref="AN23:AN33" si="53">$AM23*C$15</f>
        <v>0</v>
      </c>
      <c r="AO23" s="82">
        <f t="shared" ref="AO23:AO33" si="54">$AM23*D$15</f>
        <v>0</v>
      </c>
      <c r="AP23" s="82">
        <f t="shared" ref="AP23:AP33" si="55">$AM23*E$15</f>
        <v>0</v>
      </c>
      <c r="AQ23" s="30">
        <f t="shared" ref="AQ23:AQ33" si="56">SUM(AN23:AP23)</f>
        <v>0</v>
      </c>
      <c r="AS23" s="28">
        <v>2.2019000000000002</v>
      </c>
      <c r="AT23" s="82">
        <v>0</v>
      </c>
      <c r="AU23" s="82">
        <f t="shared" ref="AU23:AU33" si="57">$AT23*C$17</f>
        <v>0</v>
      </c>
      <c r="AV23" s="82">
        <f t="shared" ref="AV23:AV33" si="58">$AT23*D$17</f>
        <v>0</v>
      </c>
      <c r="AW23" s="82">
        <f t="shared" ref="AW23:AW33" si="59">$AT23*E$17</f>
        <v>0</v>
      </c>
      <c r="AX23" s="30">
        <f t="shared" ref="AX23:AX33" si="60">SUM(AU23:AW23)</f>
        <v>0</v>
      </c>
      <c r="AZ23" s="28">
        <v>2.2021000000000002</v>
      </c>
      <c r="BA23" s="82">
        <v>0</v>
      </c>
      <c r="BB23" s="82">
        <f t="shared" ref="BB23:BB33" si="61">$BA23*C$19</f>
        <v>0</v>
      </c>
      <c r="BC23" s="82">
        <f t="shared" ref="BC23:BC33" si="62">$BA23*D$19</f>
        <v>0</v>
      </c>
      <c r="BD23" s="82">
        <f t="shared" ref="BD23:BD33" si="63">$BA23*E$19</f>
        <v>0</v>
      </c>
      <c r="BE23" s="30">
        <f t="shared" ref="BE23:BE33" si="64">SUM(BB23:BD23)</f>
        <v>0</v>
      </c>
    </row>
    <row r="24" spans="1:64" ht="15" thickBot="1" x14ac:dyDescent="0.25">
      <c r="B24" s="75">
        <v>0.05</v>
      </c>
      <c r="C24" s="76">
        <v>0.05</v>
      </c>
      <c r="D24" s="76">
        <v>8.3299999999999999E-2</v>
      </c>
      <c r="E24" s="77">
        <v>2.5000000000000001E-2</v>
      </c>
      <c r="F24" s="78">
        <f>SUM(B24:E24)</f>
        <v>0.20830000000000001</v>
      </c>
      <c r="J24" s="28">
        <v>3.2008999999999999</v>
      </c>
      <c r="K24" s="87">
        <v>0</v>
      </c>
      <c r="L24" s="82">
        <f t="shared" si="39"/>
        <v>0</v>
      </c>
      <c r="M24" s="82">
        <f t="shared" si="40"/>
        <v>0</v>
      </c>
      <c r="N24" s="82">
        <f t="shared" si="41"/>
        <v>0</v>
      </c>
      <c r="O24" s="30">
        <f t="shared" si="42"/>
        <v>0</v>
      </c>
      <c r="Q24" s="88">
        <v>3.2010999999999998</v>
      </c>
      <c r="R24" s="87">
        <v>0</v>
      </c>
      <c r="S24" s="82">
        <f t="shared" si="43"/>
        <v>0</v>
      </c>
      <c r="T24" s="82">
        <f t="shared" si="33"/>
        <v>0</v>
      </c>
      <c r="U24" s="82">
        <f t="shared" si="33"/>
        <v>0</v>
      </c>
      <c r="V24" s="30">
        <f t="shared" si="44"/>
        <v>0</v>
      </c>
      <c r="X24" s="28">
        <v>3.2012999999999998</v>
      </c>
      <c r="Y24" s="82">
        <v>0</v>
      </c>
      <c r="Z24" s="82">
        <f t="shared" si="45"/>
        <v>0</v>
      </c>
      <c r="AA24" s="82">
        <f t="shared" si="46"/>
        <v>0</v>
      </c>
      <c r="AB24" s="82">
        <f t="shared" si="47"/>
        <v>0</v>
      </c>
      <c r="AC24" s="30">
        <f t="shared" si="48"/>
        <v>0</v>
      </c>
      <c r="AE24" s="28">
        <v>3.2014999999999998</v>
      </c>
      <c r="AF24" s="82">
        <v>0</v>
      </c>
      <c r="AG24" s="82">
        <f t="shared" si="49"/>
        <v>0</v>
      </c>
      <c r="AH24" s="82">
        <f t="shared" si="50"/>
        <v>0</v>
      </c>
      <c r="AI24" s="82">
        <f t="shared" si="51"/>
        <v>0</v>
      </c>
      <c r="AJ24" s="30">
        <f t="shared" si="52"/>
        <v>0</v>
      </c>
      <c r="AL24" s="28">
        <v>3.2017000000000002</v>
      </c>
      <c r="AM24" s="82">
        <v>0</v>
      </c>
      <c r="AN24" s="82">
        <f t="shared" si="53"/>
        <v>0</v>
      </c>
      <c r="AO24" s="82">
        <f t="shared" si="54"/>
        <v>0</v>
      </c>
      <c r="AP24" s="82">
        <f t="shared" si="55"/>
        <v>0</v>
      </c>
      <c r="AQ24" s="30">
        <f t="shared" si="56"/>
        <v>0</v>
      </c>
      <c r="AS24" s="28">
        <v>3.2019000000000002</v>
      </c>
      <c r="AT24" s="82">
        <v>0</v>
      </c>
      <c r="AU24" s="82">
        <f t="shared" si="57"/>
        <v>0</v>
      </c>
      <c r="AV24" s="82">
        <f t="shared" si="58"/>
        <v>0</v>
      </c>
      <c r="AW24" s="82">
        <f t="shared" si="59"/>
        <v>0</v>
      </c>
      <c r="AX24" s="30">
        <f t="shared" si="60"/>
        <v>0</v>
      </c>
      <c r="AZ24" s="28">
        <v>3.2021000000000002</v>
      </c>
      <c r="BA24" s="82">
        <v>0</v>
      </c>
      <c r="BB24" s="82">
        <f t="shared" si="61"/>
        <v>0</v>
      </c>
      <c r="BC24" s="82">
        <f t="shared" si="62"/>
        <v>0</v>
      </c>
      <c r="BD24" s="82">
        <f t="shared" si="63"/>
        <v>0</v>
      </c>
      <c r="BE24" s="30">
        <f t="shared" si="64"/>
        <v>0</v>
      </c>
    </row>
    <row r="25" spans="1:64" x14ac:dyDescent="0.2">
      <c r="J25" s="28">
        <v>4.2008999999999999</v>
      </c>
      <c r="K25" s="87">
        <v>0</v>
      </c>
      <c r="L25" s="82">
        <f t="shared" si="39"/>
        <v>0</v>
      </c>
      <c r="M25" s="82">
        <f t="shared" si="40"/>
        <v>0</v>
      </c>
      <c r="N25" s="82">
        <f t="shared" si="41"/>
        <v>0</v>
      </c>
      <c r="O25" s="30">
        <f t="shared" si="42"/>
        <v>0</v>
      </c>
      <c r="Q25" s="88">
        <v>4.2011000000000003</v>
      </c>
      <c r="R25" s="87">
        <v>0</v>
      </c>
      <c r="S25" s="82">
        <f t="shared" si="43"/>
        <v>0</v>
      </c>
      <c r="T25" s="82">
        <f t="shared" si="33"/>
        <v>0</v>
      </c>
      <c r="U25" s="82">
        <f t="shared" si="33"/>
        <v>0</v>
      </c>
      <c r="V25" s="30">
        <f t="shared" si="44"/>
        <v>0</v>
      </c>
      <c r="X25" s="28">
        <v>4.2012999999999998</v>
      </c>
      <c r="Y25" s="82">
        <v>0</v>
      </c>
      <c r="Z25" s="82">
        <f t="shared" si="45"/>
        <v>0</v>
      </c>
      <c r="AA25" s="82">
        <f t="shared" si="46"/>
        <v>0</v>
      </c>
      <c r="AB25" s="82">
        <f t="shared" si="47"/>
        <v>0</v>
      </c>
      <c r="AC25" s="30">
        <f t="shared" si="48"/>
        <v>0</v>
      </c>
      <c r="AE25" s="28">
        <v>4.2015000000000002</v>
      </c>
      <c r="AF25" s="82">
        <v>0</v>
      </c>
      <c r="AG25" s="82">
        <f t="shared" si="49"/>
        <v>0</v>
      </c>
      <c r="AH25" s="82">
        <f t="shared" si="50"/>
        <v>0</v>
      </c>
      <c r="AI25" s="82">
        <f t="shared" si="51"/>
        <v>0</v>
      </c>
      <c r="AJ25" s="30">
        <f t="shared" si="52"/>
        <v>0</v>
      </c>
      <c r="AL25" s="28">
        <v>4.2016999999999998</v>
      </c>
      <c r="AM25" s="82">
        <v>0</v>
      </c>
      <c r="AN25" s="82">
        <f t="shared" si="53"/>
        <v>0</v>
      </c>
      <c r="AO25" s="82">
        <f t="shared" si="54"/>
        <v>0</v>
      </c>
      <c r="AP25" s="82">
        <f t="shared" si="55"/>
        <v>0</v>
      </c>
      <c r="AQ25" s="30">
        <f t="shared" si="56"/>
        <v>0</v>
      </c>
      <c r="AS25" s="28">
        <v>4.2019000000000002</v>
      </c>
      <c r="AT25" s="82">
        <v>0</v>
      </c>
      <c r="AU25" s="82">
        <f t="shared" si="57"/>
        <v>0</v>
      </c>
      <c r="AV25" s="82">
        <f t="shared" si="58"/>
        <v>0</v>
      </c>
      <c r="AW25" s="82">
        <f t="shared" si="59"/>
        <v>0</v>
      </c>
      <c r="AX25" s="30">
        <f t="shared" si="60"/>
        <v>0</v>
      </c>
      <c r="AZ25" s="28">
        <v>4.2020999999999997</v>
      </c>
      <c r="BA25" s="82">
        <v>0</v>
      </c>
      <c r="BB25" s="82">
        <f t="shared" si="61"/>
        <v>0</v>
      </c>
      <c r="BC25" s="82">
        <f t="shared" si="62"/>
        <v>0</v>
      </c>
      <c r="BD25" s="82">
        <f t="shared" si="63"/>
        <v>0</v>
      </c>
      <c r="BE25" s="30">
        <f t="shared" si="64"/>
        <v>0</v>
      </c>
    </row>
    <row r="26" spans="1:64" x14ac:dyDescent="0.2">
      <c r="J26" s="28">
        <v>5.2008999999999999</v>
      </c>
      <c r="K26" s="87">
        <v>0</v>
      </c>
      <c r="L26" s="82">
        <f t="shared" si="39"/>
        <v>0</v>
      </c>
      <c r="M26" s="82">
        <f t="shared" si="40"/>
        <v>0</v>
      </c>
      <c r="N26" s="82">
        <f t="shared" si="41"/>
        <v>0</v>
      </c>
      <c r="O26" s="30">
        <f t="shared" si="42"/>
        <v>0</v>
      </c>
      <c r="Q26" s="88">
        <v>5.2011000000000003</v>
      </c>
      <c r="R26" s="87">
        <v>0</v>
      </c>
      <c r="S26" s="82">
        <f t="shared" si="43"/>
        <v>0</v>
      </c>
      <c r="T26" s="82">
        <f t="shared" si="33"/>
        <v>0</v>
      </c>
      <c r="U26" s="82">
        <f t="shared" si="33"/>
        <v>0</v>
      </c>
      <c r="V26" s="30">
        <f t="shared" si="44"/>
        <v>0</v>
      </c>
      <c r="X26" s="28">
        <v>5.2012999999999998</v>
      </c>
      <c r="Y26" s="82">
        <v>0</v>
      </c>
      <c r="Z26" s="82">
        <f t="shared" si="45"/>
        <v>0</v>
      </c>
      <c r="AA26" s="82">
        <f t="shared" si="46"/>
        <v>0</v>
      </c>
      <c r="AB26" s="82">
        <f t="shared" si="47"/>
        <v>0</v>
      </c>
      <c r="AC26" s="30">
        <f t="shared" si="48"/>
        <v>0</v>
      </c>
      <c r="AE26" s="28">
        <v>5.2015000000000002</v>
      </c>
      <c r="AF26" s="82">
        <v>0</v>
      </c>
      <c r="AG26" s="82">
        <f t="shared" si="49"/>
        <v>0</v>
      </c>
      <c r="AH26" s="82">
        <f t="shared" si="50"/>
        <v>0</v>
      </c>
      <c r="AI26" s="82">
        <f t="shared" si="51"/>
        <v>0</v>
      </c>
      <c r="AJ26" s="30">
        <f t="shared" si="52"/>
        <v>0</v>
      </c>
      <c r="AL26" s="28">
        <v>5.2016999999999998</v>
      </c>
      <c r="AM26" s="82">
        <v>0</v>
      </c>
      <c r="AN26" s="82">
        <f t="shared" si="53"/>
        <v>0</v>
      </c>
      <c r="AO26" s="82">
        <f t="shared" si="54"/>
        <v>0</v>
      </c>
      <c r="AP26" s="82">
        <f t="shared" si="55"/>
        <v>0</v>
      </c>
      <c r="AQ26" s="30">
        <f t="shared" si="56"/>
        <v>0</v>
      </c>
      <c r="AS26" s="28">
        <v>5.2019000000000002</v>
      </c>
      <c r="AT26" s="82">
        <v>0</v>
      </c>
      <c r="AU26" s="82">
        <f t="shared" si="57"/>
        <v>0</v>
      </c>
      <c r="AV26" s="82">
        <f t="shared" si="58"/>
        <v>0</v>
      </c>
      <c r="AW26" s="82">
        <f t="shared" si="59"/>
        <v>0</v>
      </c>
      <c r="AX26" s="30">
        <f t="shared" si="60"/>
        <v>0</v>
      </c>
      <c r="AZ26" s="28">
        <v>5.2020999999999997</v>
      </c>
      <c r="BA26" s="82">
        <v>0</v>
      </c>
      <c r="BB26" s="82">
        <f t="shared" si="61"/>
        <v>0</v>
      </c>
      <c r="BC26" s="82">
        <f t="shared" si="62"/>
        <v>0</v>
      </c>
      <c r="BD26" s="82">
        <f t="shared" si="63"/>
        <v>0</v>
      </c>
      <c r="BE26" s="30">
        <f t="shared" si="64"/>
        <v>0</v>
      </c>
    </row>
    <row r="27" spans="1:64" x14ac:dyDescent="0.2">
      <c r="A27" s="240" t="s">
        <v>244</v>
      </c>
      <c r="B27" s="240"/>
      <c r="C27" s="240"/>
      <c r="D27" s="240"/>
      <c r="E27" s="240"/>
      <c r="F27" s="240"/>
      <c r="G27" s="240"/>
      <c r="J27" s="28">
        <v>6.2008999999999999</v>
      </c>
      <c r="K27" s="87">
        <v>0</v>
      </c>
      <c r="L27" s="82">
        <f t="shared" si="39"/>
        <v>0</v>
      </c>
      <c r="M27" s="82">
        <f t="shared" si="40"/>
        <v>0</v>
      </c>
      <c r="N27" s="82">
        <f t="shared" si="41"/>
        <v>0</v>
      </c>
      <c r="O27" s="30">
        <f t="shared" si="42"/>
        <v>0</v>
      </c>
      <c r="Q27" s="88">
        <v>6.2011000000000003</v>
      </c>
      <c r="R27" s="87">
        <v>0</v>
      </c>
      <c r="S27" s="82">
        <f t="shared" si="43"/>
        <v>0</v>
      </c>
      <c r="T27" s="82">
        <f t="shared" si="33"/>
        <v>0</v>
      </c>
      <c r="U27" s="82">
        <f t="shared" si="33"/>
        <v>0</v>
      </c>
      <c r="V27" s="30">
        <f t="shared" si="44"/>
        <v>0</v>
      </c>
      <c r="X27" s="28">
        <v>6.2012999999999998</v>
      </c>
      <c r="Y27" s="82">
        <v>0</v>
      </c>
      <c r="Z27" s="82">
        <f t="shared" si="45"/>
        <v>0</v>
      </c>
      <c r="AA27" s="82">
        <f t="shared" si="46"/>
        <v>0</v>
      </c>
      <c r="AB27" s="82">
        <f t="shared" si="47"/>
        <v>0</v>
      </c>
      <c r="AC27" s="30">
        <f t="shared" si="48"/>
        <v>0</v>
      </c>
      <c r="AE27" s="28">
        <v>6.2015000000000002</v>
      </c>
      <c r="AF27" s="82">
        <v>0</v>
      </c>
      <c r="AG27" s="82">
        <f t="shared" si="49"/>
        <v>0</v>
      </c>
      <c r="AH27" s="82">
        <f t="shared" si="50"/>
        <v>0</v>
      </c>
      <c r="AI27" s="82">
        <f t="shared" si="51"/>
        <v>0</v>
      </c>
      <c r="AJ27" s="30">
        <f t="shared" si="52"/>
        <v>0</v>
      </c>
      <c r="AL27" s="28">
        <v>6.2016999999999998</v>
      </c>
      <c r="AM27" s="82">
        <v>0</v>
      </c>
      <c r="AN27" s="82">
        <f t="shared" si="53"/>
        <v>0</v>
      </c>
      <c r="AO27" s="82">
        <f t="shared" si="54"/>
        <v>0</v>
      </c>
      <c r="AP27" s="82">
        <f t="shared" si="55"/>
        <v>0</v>
      </c>
      <c r="AQ27" s="30">
        <f t="shared" si="56"/>
        <v>0</v>
      </c>
      <c r="AS27" s="28">
        <v>6.2019000000000002</v>
      </c>
      <c r="AT27" s="82">
        <v>0</v>
      </c>
      <c r="AU27" s="82">
        <f t="shared" si="57"/>
        <v>0</v>
      </c>
      <c r="AV27" s="82">
        <f t="shared" si="58"/>
        <v>0</v>
      </c>
      <c r="AW27" s="82">
        <f t="shared" si="59"/>
        <v>0</v>
      </c>
      <c r="AX27" s="30">
        <f t="shared" si="60"/>
        <v>0</v>
      </c>
      <c r="AZ27" s="28">
        <v>6.2020999999999997</v>
      </c>
      <c r="BA27" s="82">
        <v>0</v>
      </c>
      <c r="BB27" s="82">
        <f t="shared" si="61"/>
        <v>0</v>
      </c>
      <c r="BC27" s="82">
        <f t="shared" si="62"/>
        <v>0</v>
      </c>
      <c r="BD27" s="82">
        <f t="shared" si="63"/>
        <v>0</v>
      </c>
      <c r="BE27" s="30">
        <f t="shared" si="64"/>
        <v>0</v>
      </c>
    </row>
    <row r="28" spans="1:64" x14ac:dyDescent="0.2">
      <c r="A28" s="240"/>
      <c r="B28" s="240"/>
      <c r="C28" s="240"/>
      <c r="D28" s="240"/>
      <c r="E28" s="240"/>
      <c r="F28" s="240"/>
      <c r="G28" s="240"/>
      <c r="J28" s="28">
        <v>7.2008999999999999</v>
      </c>
      <c r="K28" s="87">
        <v>0</v>
      </c>
      <c r="L28" s="82">
        <f t="shared" si="39"/>
        <v>0</v>
      </c>
      <c r="M28" s="82">
        <f t="shared" si="40"/>
        <v>0</v>
      </c>
      <c r="N28" s="82">
        <f t="shared" si="41"/>
        <v>0</v>
      </c>
      <c r="O28" s="30">
        <f t="shared" si="42"/>
        <v>0</v>
      </c>
      <c r="Q28" s="88">
        <v>7.2011000000000003</v>
      </c>
      <c r="R28" s="87">
        <v>0</v>
      </c>
      <c r="S28" s="82">
        <f t="shared" si="43"/>
        <v>0</v>
      </c>
      <c r="T28" s="82">
        <f t="shared" si="33"/>
        <v>0</v>
      </c>
      <c r="U28" s="82">
        <f t="shared" si="33"/>
        <v>0</v>
      </c>
      <c r="V28" s="30">
        <f t="shared" si="44"/>
        <v>0</v>
      </c>
      <c r="X28" s="28">
        <v>7.2012999999999998</v>
      </c>
      <c r="Y28" s="82">
        <v>0</v>
      </c>
      <c r="Z28" s="82">
        <f t="shared" si="45"/>
        <v>0</v>
      </c>
      <c r="AA28" s="82">
        <f t="shared" si="46"/>
        <v>0</v>
      </c>
      <c r="AB28" s="82">
        <f t="shared" si="47"/>
        <v>0</v>
      </c>
      <c r="AC28" s="30">
        <f t="shared" si="48"/>
        <v>0</v>
      </c>
      <c r="AE28" s="28">
        <v>7.2015000000000002</v>
      </c>
      <c r="AF28" s="82">
        <v>0</v>
      </c>
      <c r="AG28" s="82">
        <f t="shared" si="49"/>
        <v>0</v>
      </c>
      <c r="AH28" s="82">
        <f t="shared" si="50"/>
        <v>0</v>
      </c>
      <c r="AI28" s="82">
        <f t="shared" si="51"/>
        <v>0</v>
      </c>
      <c r="AJ28" s="30">
        <f t="shared" si="52"/>
        <v>0</v>
      </c>
      <c r="AL28" s="28">
        <v>7.2016999999999998</v>
      </c>
      <c r="AM28" s="82">
        <v>0</v>
      </c>
      <c r="AN28" s="82">
        <f t="shared" si="53"/>
        <v>0</v>
      </c>
      <c r="AO28" s="82">
        <f t="shared" si="54"/>
        <v>0</v>
      </c>
      <c r="AP28" s="82">
        <f t="shared" si="55"/>
        <v>0</v>
      </c>
      <c r="AQ28" s="30">
        <f t="shared" si="56"/>
        <v>0</v>
      </c>
      <c r="AS28" s="28">
        <v>7.2019000000000002</v>
      </c>
      <c r="AT28" s="82">
        <v>0</v>
      </c>
      <c r="AU28" s="82">
        <f t="shared" si="57"/>
        <v>0</v>
      </c>
      <c r="AV28" s="82">
        <f t="shared" si="58"/>
        <v>0</v>
      </c>
      <c r="AW28" s="82">
        <f t="shared" si="59"/>
        <v>0</v>
      </c>
      <c r="AX28" s="30">
        <f t="shared" si="60"/>
        <v>0</v>
      </c>
      <c r="AZ28" s="28">
        <v>7.2020999999999997</v>
      </c>
      <c r="BA28" s="82">
        <v>0</v>
      </c>
      <c r="BB28" s="82">
        <f t="shared" si="61"/>
        <v>0</v>
      </c>
      <c r="BC28" s="82">
        <f t="shared" si="62"/>
        <v>0</v>
      </c>
      <c r="BD28" s="82">
        <f t="shared" si="63"/>
        <v>0</v>
      </c>
      <c r="BE28" s="30">
        <f t="shared" si="64"/>
        <v>0</v>
      </c>
    </row>
    <row r="29" spans="1:64" x14ac:dyDescent="0.2">
      <c r="A29" s="240"/>
      <c r="B29" s="240"/>
      <c r="C29" s="240"/>
      <c r="D29" s="240"/>
      <c r="E29" s="240"/>
      <c r="F29" s="240"/>
      <c r="G29" s="240"/>
      <c r="J29" s="28">
        <v>8.2009000000000007</v>
      </c>
      <c r="K29" s="87">
        <v>0</v>
      </c>
      <c r="L29" s="82">
        <f t="shared" si="39"/>
        <v>0</v>
      </c>
      <c r="M29" s="82">
        <f t="shared" si="40"/>
        <v>0</v>
      </c>
      <c r="N29" s="82">
        <f t="shared" si="41"/>
        <v>0</v>
      </c>
      <c r="O29" s="30">
        <f t="shared" si="42"/>
        <v>0</v>
      </c>
      <c r="Q29" s="88">
        <v>8.2011000000000003</v>
      </c>
      <c r="R29" s="87">
        <v>0</v>
      </c>
      <c r="S29" s="82">
        <f t="shared" si="43"/>
        <v>0</v>
      </c>
      <c r="T29" s="82">
        <f t="shared" si="33"/>
        <v>0</v>
      </c>
      <c r="U29" s="82">
        <f t="shared" si="33"/>
        <v>0</v>
      </c>
      <c r="V29" s="30">
        <f t="shared" si="44"/>
        <v>0</v>
      </c>
      <c r="X29" s="28">
        <v>8.2012999999999998</v>
      </c>
      <c r="Y29" s="82">
        <v>0</v>
      </c>
      <c r="Z29" s="82">
        <f t="shared" si="45"/>
        <v>0</v>
      </c>
      <c r="AA29" s="82">
        <f t="shared" si="46"/>
        <v>0</v>
      </c>
      <c r="AB29" s="82">
        <f t="shared" si="47"/>
        <v>0</v>
      </c>
      <c r="AC29" s="30">
        <f t="shared" si="48"/>
        <v>0</v>
      </c>
      <c r="AE29" s="28">
        <v>8.2014999999999993</v>
      </c>
      <c r="AF29" s="82">
        <v>0</v>
      </c>
      <c r="AG29" s="82">
        <f t="shared" si="49"/>
        <v>0</v>
      </c>
      <c r="AH29" s="82">
        <f t="shared" si="50"/>
        <v>0</v>
      </c>
      <c r="AI29" s="82">
        <f t="shared" si="51"/>
        <v>0</v>
      </c>
      <c r="AJ29" s="30">
        <f t="shared" si="52"/>
        <v>0</v>
      </c>
      <c r="AL29" s="28">
        <v>8.2017000000000007</v>
      </c>
      <c r="AM29" s="82">
        <v>0</v>
      </c>
      <c r="AN29" s="82">
        <f t="shared" si="53"/>
        <v>0</v>
      </c>
      <c r="AO29" s="82">
        <f t="shared" si="54"/>
        <v>0</v>
      </c>
      <c r="AP29" s="82">
        <f t="shared" si="55"/>
        <v>0</v>
      </c>
      <c r="AQ29" s="30">
        <f t="shared" si="56"/>
        <v>0</v>
      </c>
      <c r="AS29" s="28">
        <v>8.2019000000000002</v>
      </c>
      <c r="AT29" s="82">
        <v>0</v>
      </c>
      <c r="AU29" s="82">
        <f t="shared" si="57"/>
        <v>0</v>
      </c>
      <c r="AV29" s="82">
        <f t="shared" si="58"/>
        <v>0</v>
      </c>
      <c r="AW29" s="82">
        <f t="shared" si="59"/>
        <v>0</v>
      </c>
      <c r="AX29" s="30">
        <f t="shared" si="60"/>
        <v>0</v>
      </c>
      <c r="AZ29" s="28">
        <v>8.2020999999999997</v>
      </c>
      <c r="BA29" s="82">
        <v>0</v>
      </c>
      <c r="BB29" s="82">
        <f t="shared" si="61"/>
        <v>0</v>
      </c>
      <c r="BC29" s="82">
        <f t="shared" si="62"/>
        <v>0</v>
      </c>
      <c r="BD29" s="82">
        <f t="shared" si="63"/>
        <v>0</v>
      </c>
      <c r="BE29" s="30">
        <f t="shared" si="64"/>
        <v>0</v>
      </c>
    </row>
    <row r="30" spans="1:64" x14ac:dyDescent="0.2">
      <c r="A30" s="240"/>
      <c r="B30" s="240"/>
      <c r="C30" s="240"/>
      <c r="D30" s="240"/>
      <c r="E30" s="240"/>
      <c r="F30" s="240"/>
      <c r="G30" s="240"/>
      <c r="J30" s="28">
        <v>9.2009000000000007</v>
      </c>
      <c r="K30" s="87">
        <v>0</v>
      </c>
      <c r="L30" s="82">
        <f t="shared" si="39"/>
        <v>0</v>
      </c>
      <c r="M30" s="82">
        <f t="shared" si="40"/>
        <v>0</v>
      </c>
      <c r="N30" s="82">
        <f t="shared" si="41"/>
        <v>0</v>
      </c>
      <c r="O30" s="30">
        <f t="shared" si="42"/>
        <v>0</v>
      </c>
      <c r="Q30" s="88">
        <v>9.2011000000000003</v>
      </c>
      <c r="R30" s="87">
        <v>0</v>
      </c>
      <c r="S30" s="82">
        <f t="shared" si="43"/>
        <v>0</v>
      </c>
      <c r="T30" s="82">
        <f t="shared" si="33"/>
        <v>0</v>
      </c>
      <c r="U30" s="82">
        <f t="shared" si="33"/>
        <v>0</v>
      </c>
      <c r="V30" s="30">
        <f t="shared" si="44"/>
        <v>0</v>
      </c>
      <c r="X30" s="28">
        <v>9.2012999999999998</v>
      </c>
      <c r="Y30" s="82">
        <v>0</v>
      </c>
      <c r="Z30" s="82">
        <f t="shared" si="45"/>
        <v>0</v>
      </c>
      <c r="AA30" s="82">
        <f t="shared" si="46"/>
        <v>0</v>
      </c>
      <c r="AB30" s="82">
        <f t="shared" si="47"/>
        <v>0</v>
      </c>
      <c r="AC30" s="30">
        <f t="shared" si="48"/>
        <v>0</v>
      </c>
      <c r="AE30" s="28">
        <v>9.2014999999999993</v>
      </c>
      <c r="AF30" s="82">
        <v>0</v>
      </c>
      <c r="AG30" s="82">
        <f t="shared" si="49"/>
        <v>0</v>
      </c>
      <c r="AH30" s="82">
        <f t="shared" si="50"/>
        <v>0</v>
      </c>
      <c r="AI30" s="82">
        <f t="shared" si="51"/>
        <v>0</v>
      </c>
      <c r="AJ30" s="30">
        <f t="shared" si="52"/>
        <v>0</v>
      </c>
      <c r="AL30" s="28">
        <v>9.2017000000000007</v>
      </c>
      <c r="AM30" s="82">
        <v>0</v>
      </c>
      <c r="AN30" s="82">
        <f t="shared" si="53"/>
        <v>0</v>
      </c>
      <c r="AO30" s="82">
        <f t="shared" si="54"/>
        <v>0</v>
      </c>
      <c r="AP30" s="82">
        <f t="shared" si="55"/>
        <v>0</v>
      </c>
      <c r="AQ30" s="30">
        <f t="shared" si="56"/>
        <v>0</v>
      </c>
      <c r="AS30" s="28">
        <v>9.2019000000000002</v>
      </c>
      <c r="AT30" s="82">
        <v>0</v>
      </c>
      <c r="AU30" s="82">
        <f t="shared" si="57"/>
        <v>0</v>
      </c>
      <c r="AV30" s="82">
        <f t="shared" si="58"/>
        <v>0</v>
      </c>
      <c r="AW30" s="82">
        <f t="shared" si="59"/>
        <v>0</v>
      </c>
      <c r="AX30" s="30">
        <f t="shared" si="60"/>
        <v>0</v>
      </c>
      <c r="AZ30" s="28">
        <v>9.2020999999999997</v>
      </c>
      <c r="BA30" s="82">
        <v>0</v>
      </c>
      <c r="BB30" s="82">
        <f t="shared" si="61"/>
        <v>0</v>
      </c>
      <c r="BC30" s="82">
        <f t="shared" si="62"/>
        <v>0</v>
      </c>
      <c r="BD30" s="82">
        <f t="shared" si="63"/>
        <v>0</v>
      </c>
      <c r="BE30" s="30">
        <f t="shared" si="64"/>
        <v>0</v>
      </c>
    </row>
    <row r="31" spans="1:64" x14ac:dyDescent="0.2">
      <c r="A31" s="240"/>
      <c r="B31" s="240"/>
      <c r="C31" s="240"/>
      <c r="D31" s="240"/>
      <c r="E31" s="240"/>
      <c r="F31" s="240"/>
      <c r="G31" s="240"/>
      <c r="J31" s="28">
        <v>10.200900000000001</v>
      </c>
      <c r="K31" s="87">
        <v>0</v>
      </c>
      <c r="L31" s="82">
        <f t="shared" si="39"/>
        <v>0</v>
      </c>
      <c r="M31" s="82">
        <f t="shared" si="40"/>
        <v>0</v>
      </c>
      <c r="N31" s="82">
        <f t="shared" si="41"/>
        <v>0</v>
      </c>
      <c r="O31" s="30">
        <f t="shared" si="42"/>
        <v>0</v>
      </c>
      <c r="Q31" s="88">
        <v>10.2011</v>
      </c>
      <c r="R31" s="87">
        <v>0</v>
      </c>
      <c r="S31" s="82">
        <f t="shared" si="43"/>
        <v>0</v>
      </c>
      <c r="T31" s="82">
        <f t="shared" si="33"/>
        <v>0</v>
      </c>
      <c r="U31" s="82">
        <f t="shared" si="33"/>
        <v>0</v>
      </c>
      <c r="V31" s="30">
        <f t="shared" si="44"/>
        <v>0</v>
      </c>
      <c r="X31" s="28">
        <v>10.2013</v>
      </c>
      <c r="Y31" s="82">
        <v>0</v>
      </c>
      <c r="Z31" s="82">
        <f t="shared" si="45"/>
        <v>0</v>
      </c>
      <c r="AA31" s="82">
        <f t="shared" si="46"/>
        <v>0</v>
      </c>
      <c r="AB31" s="82">
        <f t="shared" si="47"/>
        <v>0</v>
      </c>
      <c r="AC31" s="30">
        <f t="shared" si="48"/>
        <v>0</v>
      </c>
      <c r="AE31" s="28">
        <v>10.201499999999999</v>
      </c>
      <c r="AF31" s="82">
        <v>0</v>
      </c>
      <c r="AG31" s="82">
        <f t="shared" si="49"/>
        <v>0</v>
      </c>
      <c r="AH31" s="82">
        <f t="shared" si="50"/>
        <v>0</v>
      </c>
      <c r="AI31" s="82">
        <f t="shared" si="51"/>
        <v>0</v>
      </c>
      <c r="AJ31" s="30">
        <f t="shared" si="52"/>
        <v>0</v>
      </c>
      <c r="AL31" s="28">
        <v>10.201700000000001</v>
      </c>
      <c r="AM31" s="82">
        <v>0</v>
      </c>
      <c r="AN31" s="82">
        <f t="shared" si="53"/>
        <v>0</v>
      </c>
      <c r="AO31" s="82">
        <f t="shared" si="54"/>
        <v>0</v>
      </c>
      <c r="AP31" s="82">
        <f t="shared" si="55"/>
        <v>0</v>
      </c>
      <c r="AQ31" s="30">
        <f t="shared" si="56"/>
        <v>0</v>
      </c>
      <c r="AS31" s="28">
        <v>10.2019</v>
      </c>
      <c r="AT31" s="82">
        <v>0</v>
      </c>
      <c r="AU31" s="82">
        <f t="shared" si="57"/>
        <v>0</v>
      </c>
      <c r="AV31" s="82">
        <f t="shared" si="58"/>
        <v>0</v>
      </c>
      <c r="AW31" s="82">
        <f t="shared" si="59"/>
        <v>0</v>
      </c>
      <c r="AX31" s="30">
        <f t="shared" si="60"/>
        <v>0</v>
      </c>
      <c r="AZ31" s="28">
        <v>10.2021</v>
      </c>
      <c r="BA31" s="82">
        <v>0</v>
      </c>
      <c r="BB31" s="82">
        <f t="shared" si="61"/>
        <v>0</v>
      </c>
      <c r="BC31" s="82">
        <f t="shared" si="62"/>
        <v>0</v>
      </c>
      <c r="BD31" s="82">
        <f t="shared" si="63"/>
        <v>0</v>
      </c>
      <c r="BE31" s="30">
        <f t="shared" si="64"/>
        <v>0</v>
      </c>
    </row>
    <row r="32" spans="1:64" x14ac:dyDescent="0.2">
      <c r="A32" s="240"/>
      <c r="B32" s="240"/>
      <c r="C32" s="240"/>
      <c r="D32" s="240"/>
      <c r="E32" s="240"/>
      <c r="F32" s="240"/>
      <c r="G32" s="240"/>
      <c r="J32" s="28">
        <v>11.200900000000001</v>
      </c>
      <c r="K32" s="87">
        <v>0</v>
      </c>
      <c r="L32" s="82">
        <f t="shared" si="39"/>
        <v>0</v>
      </c>
      <c r="M32" s="82">
        <f t="shared" si="40"/>
        <v>0</v>
      </c>
      <c r="N32" s="82">
        <f t="shared" si="41"/>
        <v>0</v>
      </c>
      <c r="O32" s="30">
        <f t="shared" si="42"/>
        <v>0</v>
      </c>
      <c r="Q32" s="88">
        <v>11.2011</v>
      </c>
      <c r="R32" s="87">
        <v>0</v>
      </c>
      <c r="S32" s="82">
        <f t="shared" si="43"/>
        <v>0</v>
      </c>
      <c r="T32" s="82">
        <f t="shared" si="33"/>
        <v>0</v>
      </c>
      <c r="U32" s="82">
        <f t="shared" si="33"/>
        <v>0</v>
      </c>
      <c r="V32" s="30">
        <f t="shared" si="44"/>
        <v>0</v>
      </c>
      <c r="X32" s="28">
        <v>11.2013</v>
      </c>
      <c r="Y32" s="82">
        <v>0</v>
      </c>
      <c r="Z32" s="82">
        <f t="shared" si="45"/>
        <v>0</v>
      </c>
      <c r="AA32" s="82">
        <f t="shared" si="46"/>
        <v>0</v>
      </c>
      <c r="AB32" s="82">
        <f t="shared" si="47"/>
        <v>0</v>
      </c>
      <c r="AC32" s="30">
        <f t="shared" si="48"/>
        <v>0</v>
      </c>
      <c r="AE32" s="28">
        <v>11.201499999999999</v>
      </c>
      <c r="AF32" s="82">
        <v>0</v>
      </c>
      <c r="AG32" s="82">
        <f t="shared" si="49"/>
        <v>0</v>
      </c>
      <c r="AH32" s="82">
        <f t="shared" si="50"/>
        <v>0</v>
      </c>
      <c r="AI32" s="82">
        <f t="shared" si="51"/>
        <v>0</v>
      </c>
      <c r="AJ32" s="30">
        <f t="shared" si="52"/>
        <v>0</v>
      </c>
      <c r="AL32" s="28">
        <v>11.201700000000001</v>
      </c>
      <c r="AM32" s="82">
        <v>0</v>
      </c>
      <c r="AN32" s="82">
        <f t="shared" si="53"/>
        <v>0</v>
      </c>
      <c r="AO32" s="82">
        <f t="shared" si="54"/>
        <v>0</v>
      </c>
      <c r="AP32" s="82">
        <f t="shared" si="55"/>
        <v>0</v>
      </c>
      <c r="AQ32" s="30">
        <f t="shared" si="56"/>
        <v>0</v>
      </c>
      <c r="AS32" s="28">
        <v>11.2019</v>
      </c>
      <c r="AT32" s="82">
        <v>0</v>
      </c>
      <c r="AU32" s="82">
        <f t="shared" si="57"/>
        <v>0</v>
      </c>
      <c r="AV32" s="82">
        <f t="shared" si="58"/>
        <v>0</v>
      </c>
      <c r="AW32" s="82">
        <f t="shared" si="59"/>
        <v>0</v>
      </c>
      <c r="AX32" s="30">
        <f t="shared" si="60"/>
        <v>0</v>
      </c>
      <c r="AZ32" s="28">
        <v>11.2021</v>
      </c>
      <c r="BA32" s="82">
        <v>0</v>
      </c>
      <c r="BB32" s="82">
        <f t="shared" si="61"/>
        <v>0</v>
      </c>
      <c r="BC32" s="82">
        <f t="shared" si="62"/>
        <v>0</v>
      </c>
      <c r="BD32" s="82">
        <f t="shared" si="63"/>
        <v>0</v>
      </c>
      <c r="BE32" s="30">
        <f t="shared" si="64"/>
        <v>0</v>
      </c>
    </row>
    <row r="33" spans="1:64" x14ac:dyDescent="0.2">
      <c r="A33" s="240"/>
      <c r="B33" s="240"/>
      <c r="C33" s="240"/>
      <c r="D33" s="240"/>
      <c r="E33" s="240"/>
      <c r="F33" s="240"/>
      <c r="G33" s="240"/>
      <c r="J33" s="28">
        <v>12.200900000000001</v>
      </c>
      <c r="K33" s="87">
        <v>0</v>
      </c>
      <c r="L33" s="82">
        <f t="shared" si="39"/>
        <v>0</v>
      </c>
      <c r="M33" s="82">
        <f t="shared" si="40"/>
        <v>0</v>
      </c>
      <c r="N33" s="82">
        <f t="shared" si="41"/>
        <v>0</v>
      </c>
      <c r="O33" s="30">
        <f t="shared" si="42"/>
        <v>0</v>
      </c>
      <c r="Q33" s="88">
        <v>12.2011</v>
      </c>
      <c r="R33" s="87">
        <v>0</v>
      </c>
      <c r="S33" s="82">
        <f t="shared" si="43"/>
        <v>0</v>
      </c>
      <c r="T33" s="82">
        <f t="shared" si="33"/>
        <v>0</v>
      </c>
      <c r="U33" s="82">
        <f t="shared" si="33"/>
        <v>0</v>
      </c>
      <c r="V33" s="30">
        <f t="shared" si="44"/>
        <v>0</v>
      </c>
      <c r="X33" s="28">
        <v>12.2013</v>
      </c>
      <c r="Y33" s="82">
        <v>0</v>
      </c>
      <c r="Z33" s="82">
        <f t="shared" si="45"/>
        <v>0</v>
      </c>
      <c r="AA33" s="82">
        <f t="shared" si="46"/>
        <v>0</v>
      </c>
      <c r="AB33" s="82">
        <f t="shared" si="47"/>
        <v>0</v>
      </c>
      <c r="AC33" s="30">
        <f t="shared" si="48"/>
        <v>0</v>
      </c>
      <c r="AE33" s="28">
        <v>12.201499999999999</v>
      </c>
      <c r="AF33" s="82">
        <v>0</v>
      </c>
      <c r="AG33" s="82">
        <f t="shared" si="49"/>
        <v>0</v>
      </c>
      <c r="AH33" s="82">
        <f t="shared" si="50"/>
        <v>0</v>
      </c>
      <c r="AI33" s="82">
        <f t="shared" si="51"/>
        <v>0</v>
      </c>
      <c r="AJ33" s="30">
        <f t="shared" si="52"/>
        <v>0</v>
      </c>
      <c r="AL33" s="28">
        <v>12.201700000000001</v>
      </c>
      <c r="AM33" s="82">
        <v>0</v>
      </c>
      <c r="AN33" s="82">
        <f t="shared" si="53"/>
        <v>0</v>
      </c>
      <c r="AO33" s="82">
        <f t="shared" si="54"/>
        <v>0</v>
      </c>
      <c r="AP33" s="82">
        <f t="shared" si="55"/>
        <v>0</v>
      </c>
      <c r="AQ33" s="30">
        <f t="shared" si="56"/>
        <v>0</v>
      </c>
      <c r="AS33" s="28">
        <v>12.2019</v>
      </c>
      <c r="AT33" s="82">
        <v>0</v>
      </c>
      <c r="AU33" s="82">
        <f t="shared" si="57"/>
        <v>0</v>
      </c>
      <c r="AV33" s="82">
        <f t="shared" si="58"/>
        <v>0</v>
      </c>
      <c r="AW33" s="82">
        <f t="shared" si="59"/>
        <v>0</v>
      </c>
      <c r="AX33" s="30">
        <f t="shared" si="60"/>
        <v>0</v>
      </c>
      <c r="AZ33" s="28">
        <v>12.2021</v>
      </c>
      <c r="BA33" s="82">
        <v>0</v>
      </c>
      <c r="BB33" s="82">
        <f t="shared" si="61"/>
        <v>0</v>
      </c>
      <c r="BC33" s="82">
        <f t="shared" si="62"/>
        <v>0</v>
      </c>
      <c r="BD33" s="82">
        <f t="shared" si="63"/>
        <v>0</v>
      </c>
      <c r="BE33" s="30">
        <f t="shared" si="64"/>
        <v>0</v>
      </c>
    </row>
    <row r="34" spans="1:64" x14ac:dyDescent="0.2">
      <c r="A34" s="240"/>
      <c r="B34" s="240"/>
      <c r="C34" s="240"/>
      <c r="D34" s="240"/>
      <c r="E34" s="240"/>
      <c r="F34" s="240"/>
      <c r="G34" s="240"/>
      <c r="J34" s="28"/>
      <c r="K34" s="29"/>
      <c r="L34" s="29"/>
      <c r="M34" s="29"/>
      <c r="N34" s="29"/>
      <c r="O34" s="31"/>
      <c r="Q34" s="28"/>
      <c r="R34" s="29"/>
      <c r="S34" s="29"/>
      <c r="T34" s="29"/>
      <c r="U34" s="29"/>
      <c r="V34" s="31"/>
      <c r="X34" s="28"/>
      <c r="Y34" s="29"/>
      <c r="Z34" s="29"/>
      <c r="AA34" s="29"/>
      <c r="AB34" s="29"/>
      <c r="AC34" s="31"/>
      <c r="AE34" s="28"/>
      <c r="AF34" s="29"/>
      <c r="AG34" s="29"/>
      <c r="AH34" s="29"/>
      <c r="AI34" s="29"/>
      <c r="AJ34" s="31"/>
      <c r="AL34" s="28"/>
      <c r="AM34" s="29"/>
      <c r="AN34" s="29"/>
      <c r="AO34" s="29"/>
      <c r="AP34" s="29"/>
      <c r="AQ34" s="31"/>
      <c r="AS34" s="28"/>
      <c r="AT34" s="29"/>
      <c r="AU34" s="29"/>
      <c r="AV34" s="29"/>
      <c r="AW34" s="29"/>
      <c r="AX34" s="31"/>
      <c r="AZ34" s="28"/>
      <c r="BA34" s="29"/>
      <c r="BB34" s="29"/>
      <c r="BC34" s="29"/>
      <c r="BD34" s="29"/>
      <c r="BE34" s="31"/>
    </row>
    <row r="35" spans="1:64" ht="15.75" thickBot="1" x14ac:dyDescent="0.3">
      <c r="A35" s="240"/>
      <c r="B35" s="240"/>
      <c r="C35" s="240"/>
      <c r="D35" s="240"/>
      <c r="E35" s="240"/>
      <c r="F35" s="240"/>
      <c r="G35" s="240"/>
      <c r="J35" s="83" t="s">
        <v>11</v>
      </c>
      <c r="K35" s="84"/>
      <c r="L35" s="84"/>
      <c r="M35" s="84"/>
      <c r="N35" s="84"/>
      <c r="O35" s="85">
        <f>SUM(O22:O33)</f>
        <v>0</v>
      </c>
      <c r="Q35" s="83" t="s">
        <v>11</v>
      </c>
      <c r="R35" s="84"/>
      <c r="S35" s="84"/>
      <c r="T35" s="84"/>
      <c r="U35" s="84"/>
      <c r="V35" s="90">
        <f>SUM(V22:V33)</f>
        <v>0</v>
      </c>
      <c r="X35" s="83" t="s">
        <v>11</v>
      </c>
      <c r="Y35" s="84"/>
      <c r="Z35" s="84"/>
      <c r="AA35" s="84"/>
      <c r="AB35" s="84"/>
      <c r="AC35" s="90">
        <f>SUM(AC22:AC33)</f>
        <v>0</v>
      </c>
      <c r="AE35" s="83" t="s">
        <v>11</v>
      </c>
      <c r="AF35" s="84"/>
      <c r="AG35" s="84"/>
      <c r="AH35" s="84"/>
      <c r="AI35" s="84"/>
      <c r="AJ35" s="90">
        <f>SUM(AJ22:AJ33)</f>
        <v>0</v>
      </c>
      <c r="AL35" s="83" t="s">
        <v>11</v>
      </c>
      <c r="AM35" s="84"/>
      <c r="AN35" s="84"/>
      <c r="AO35" s="84"/>
      <c r="AP35" s="84"/>
      <c r="AQ35" s="90">
        <f>SUM(AQ22:AQ33)</f>
        <v>0</v>
      </c>
      <c r="AS35" s="83" t="s">
        <v>11</v>
      </c>
      <c r="AT35" s="84"/>
      <c r="AU35" s="84"/>
      <c r="AV35" s="84"/>
      <c r="AW35" s="84"/>
      <c r="AX35" s="90">
        <f>SUM(AX22:AX33)</f>
        <v>0</v>
      </c>
      <c r="AZ35" s="83" t="s">
        <v>11</v>
      </c>
      <c r="BA35" s="84"/>
      <c r="BB35" s="84"/>
      <c r="BC35" s="84"/>
      <c r="BD35" s="84"/>
      <c r="BE35" s="90">
        <f>SUM(BE22:BE33)</f>
        <v>0</v>
      </c>
      <c r="BG35" s="2"/>
      <c r="BH35" s="2"/>
      <c r="BI35" s="2"/>
      <c r="BJ35" s="2"/>
      <c r="BK35" s="2"/>
      <c r="BL35" s="2"/>
    </row>
    <row r="36" spans="1:64" x14ac:dyDescent="0.2">
      <c r="A36" s="240"/>
      <c r="B36" s="240"/>
      <c r="C36" s="240"/>
      <c r="D36" s="240"/>
      <c r="E36" s="240"/>
      <c r="F36" s="240"/>
      <c r="G36" s="240"/>
    </row>
  </sheetData>
  <mergeCells count="4">
    <mergeCell ref="B3:F3"/>
    <mergeCell ref="B22:F22"/>
    <mergeCell ref="A1:G2"/>
    <mergeCell ref="A27:G3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AA605-848B-43F7-9E8C-53DC4280956C}">
  <dimension ref="B1:O253"/>
  <sheetViews>
    <sheetView rightToLeft="1" workbookViewId="0">
      <selection activeCell="C6" sqref="C6"/>
    </sheetView>
  </sheetViews>
  <sheetFormatPr defaultRowHeight="14.25" x14ac:dyDescent="0.2"/>
  <cols>
    <col min="2" max="2" width="14" bestFit="1" customWidth="1"/>
    <col min="3" max="3" width="17.5" bestFit="1" customWidth="1"/>
    <col min="4" max="4" width="13" bestFit="1" customWidth="1"/>
    <col min="5" max="5" width="11.125" bestFit="1" customWidth="1"/>
    <col min="6" max="6" width="17.5" bestFit="1" customWidth="1"/>
    <col min="7" max="7" width="11.875" bestFit="1" customWidth="1"/>
    <col min="9" max="9" width="8.25" customWidth="1"/>
    <col min="10" max="10" width="14" bestFit="1" customWidth="1"/>
    <col min="11" max="11" width="10.5" bestFit="1" customWidth="1"/>
    <col min="12" max="12" width="11" bestFit="1" customWidth="1"/>
    <col min="13" max="13" width="9.75" bestFit="1" customWidth="1"/>
    <col min="14" max="14" width="15" customWidth="1"/>
    <col min="15" max="15" width="17.5" bestFit="1" customWidth="1"/>
    <col min="16" max="16" width="7.375" bestFit="1" customWidth="1"/>
  </cols>
  <sheetData>
    <row r="1" spans="2:15" ht="18" x14ac:dyDescent="0.25">
      <c r="B1" s="114" t="s">
        <v>270</v>
      </c>
    </row>
    <row r="2" spans="2:15" ht="15" thickBot="1" x14ac:dyDescent="0.25"/>
    <row r="3" spans="2:15" ht="16.5" thickBot="1" x14ac:dyDescent="0.3">
      <c r="B3" s="260" t="s">
        <v>264</v>
      </c>
      <c r="C3" s="261"/>
      <c r="D3" s="261"/>
      <c r="E3" s="261"/>
      <c r="F3" s="261"/>
      <c r="G3" s="262"/>
      <c r="J3" s="260" t="s">
        <v>267</v>
      </c>
      <c r="K3" s="261"/>
      <c r="L3" s="261"/>
      <c r="M3" s="261"/>
      <c r="N3" s="261"/>
      <c r="O3" s="262"/>
    </row>
    <row r="4" spans="2:15" ht="15" x14ac:dyDescent="0.25">
      <c r="B4" s="94" t="s">
        <v>253</v>
      </c>
      <c r="C4" s="103">
        <v>12</v>
      </c>
      <c r="E4" s="96" t="s">
        <v>256</v>
      </c>
      <c r="F4" s="97" t="s">
        <v>257</v>
      </c>
      <c r="G4" s="98" t="s">
        <v>258</v>
      </c>
      <c r="J4" s="94" t="s">
        <v>253</v>
      </c>
      <c r="K4" s="103">
        <v>12</v>
      </c>
      <c r="M4" s="96" t="s">
        <v>256</v>
      </c>
      <c r="N4" s="97" t="s">
        <v>257</v>
      </c>
      <c r="O4" s="98" t="s">
        <v>258</v>
      </c>
    </row>
    <row r="5" spans="2:15" ht="15.75" thickBot="1" x14ac:dyDescent="0.3">
      <c r="B5" s="93" t="s">
        <v>254</v>
      </c>
      <c r="C5" s="104">
        <v>1000000</v>
      </c>
      <c r="E5" s="106">
        <f>SUM(D10:D253)</f>
        <v>8143.6080938085042</v>
      </c>
      <c r="F5" s="107">
        <f>SUM(E10:E253)</f>
        <v>999999.99999999988</v>
      </c>
      <c r="G5" s="108">
        <f>SUM(F10:F253)</f>
        <v>1008143.6080938088</v>
      </c>
      <c r="J5" s="93" t="s">
        <v>254</v>
      </c>
      <c r="K5" s="104">
        <v>42000</v>
      </c>
      <c r="M5" s="106">
        <f>SUM(L10:L253)</f>
        <v>630</v>
      </c>
      <c r="N5" s="107">
        <f>K5</f>
        <v>42000</v>
      </c>
      <c r="O5" s="108">
        <f>SUM(N10:N253)+N5</f>
        <v>42630</v>
      </c>
    </row>
    <row r="6" spans="2:15" ht="20.25" x14ac:dyDescent="0.3">
      <c r="B6" s="93" t="s">
        <v>255</v>
      </c>
      <c r="C6" s="105">
        <v>1.4999999999999999E-2</v>
      </c>
      <c r="G6" s="92"/>
      <c r="J6" s="93" t="s">
        <v>255</v>
      </c>
      <c r="K6" s="113">
        <v>1.4999999999999999E-2</v>
      </c>
      <c r="N6" s="102" t="s">
        <v>263</v>
      </c>
      <c r="O6" s="92"/>
    </row>
    <row r="7" spans="2:15" ht="20.25" x14ac:dyDescent="0.3">
      <c r="F7" s="102" t="s">
        <v>263</v>
      </c>
      <c r="G7" s="92"/>
      <c r="L7" t="s">
        <v>268</v>
      </c>
      <c r="M7" s="112" t="s">
        <v>269</v>
      </c>
      <c r="N7" s="112"/>
      <c r="O7" s="92"/>
    </row>
    <row r="8" spans="2:15" x14ac:dyDescent="0.2">
      <c r="G8" s="92"/>
    </row>
    <row r="9" spans="2:15" ht="15" x14ac:dyDescent="0.2">
      <c r="B9" s="95" t="s">
        <v>259</v>
      </c>
      <c r="C9" s="95" t="s">
        <v>260</v>
      </c>
      <c r="D9" s="95" t="s">
        <v>265</v>
      </c>
      <c r="E9" s="95" t="s">
        <v>266</v>
      </c>
      <c r="F9" s="95" t="s">
        <v>261</v>
      </c>
      <c r="G9" s="95" t="s">
        <v>262</v>
      </c>
      <c r="J9" s="95" t="s">
        <v>259</v>
      </c>
      <c r="K9" s="95" t="s">
        <v>260</v>
      </c>
      <c r="L9" s="95" t="s">
        <v>265</v>
      </c>
      <c r="M9" s="95" t="s">
        <v>266</v>
      </c>
      <c r="N9" s="95" t="s">
        <v>261</v>
      </c>
      <c r="O9" s="95" t="s">
        <v>262</v>
      </c>
    </row>
    <row r="10" spans="2:15" x14ac:dyDescent="0.2">
      <c r="B10" s="99">
        <f>IF(ROWS($B$10:B10)&gt;$C$4,"",ROWS($A$10:A10))</f>
        <v>1</v>
      </c>
      <c r="C10" s="100">
        <f>IF(B10="","",IF(B10=1,C5,G9))</f>
        <v>1000000</v>
      </c>
      <c r="D10" s="100">
        <f>IF(C10="","",C10*$C$6/12)</f>
        <v>1250</v>
      </c>
      <c r="E10" s="101">
        <f>IF(C10="","",F10-D10)</f>
        <v>82761.967341150725</v>
      </c>
      <c r="F10" s="101">
        <f>IF(C10="","",-PMT($C$6/12,$C$4-B10+1,C10))</f>
        <v>84011.967341150725</v>
      </c>
      <c r="G10" s="100">
        <f>IF(C10="","",C10-E10)</f>
        <v>917238.03265884926</v>
      </c>
      <c r="J10" s="99">
        <f>IF(ROWS($J$10:J10)&gt;$K$4,"",ROWS($I$10:I10))</f>
        <v>1</v>
      </c>
      <c r="K10" s="100">
        <f>IF(J10="","",IF(J10=1,K5,O9))</f>
        <v>42000</v>
      </c>
      <c r="L10" s="111">
        <f>IF(K10="","",K10*$K$6/12)</f>
        <v>52.5</v>
      </c>
      <c r="M10" s="91" t="str">
        <f>IF(K10="","","")</f>
        <v/>
      </c>
      <c r="N10" s="91">
        <f>IF(K10="","",SUM(L10:M10))</f>
        <v>52.5</v>
      </c>
      <c r="O10" s="109">
        <f>K10</f>
        <v>42000</v>
      </c>
    </row>
    <row r="11" spans="2:15" x14ac:dyDescent="0.2">
      <c r="B11" s="99">
        <f>IF(ROWS($B$10:B11)&gt;$C$4,"",ROWS($A$10:A11))</f>
        <v>2</v>
      </c>
      <c r="C11" s="100">
        <f t="shared" ref="C11:C74" si="0">IF(B11="","",IF(B11=1,C6,G10))</f>
        <v>917238.03265884926</v>
      </c>
      <c r="D11" s="100">
        <f t="shared" ref="D11:D74" si="1">IF(C11="","",C11*$C$6/12)</f>
        <v>1146.5475408235616</v>
      </c>
      <c r="E11" s="101">
        <f t="shared" ref="E11:E74" si="2">IF(C11="","",F11-D11)</f>
        <v>82865.41980032713</v>
      </c>
      <c r="F11" s="101">
        <f t="shared" ref="F11:F74" si="3">IF(C11="","",-PMT($C$6/12,$C$4-B11+1,C11))</f>
        <v>84011.967341150696</v>
      </c>
      <c r="G11" s="100">
        <f t="shared" ref="G11:G74" si="4">IF(C11="","",C11-E11)</f>
        <v>834372.6128585221</v>
      </c>
      <c r="J11" s="99">
        <f>IF(ROWS($J$10:J11)&gt;$K$4,"",ROWS($I$10:I11))</f>
        <v>2</v>
      </c>
      <c r="K11" s="100">
        <f t="shared" ref="K11:K26" si="5">IF(J11="","",IF(J11=1,K6,O10))</f>
        <v>42000</v>
      </c>
      <c r="L11" s="111">
        <f t="shared" ref="L11:L74" si="6">IF(K11="","",K11*$K$6/12)</f>
        <v>52.5</v>
      </c>
      <c r="M11" s="91" t="str">
        <f t="shared" ref="M11:M74" si="7">IF(K11="","","")</f>
        <v/>
      </c>
      <c r="N11" s="91">
        <f t="shared" ref="N11:N74" si="8">IF(K11="","",SUM(L11:M11))</f>
        <v>52.5</v>
      </c>
      <c r="O11" s="109">
        <f t="shared" ref="O11:O26" si="9">K11</f>
        <v>42000</v>
      </c>
    </row>
    <row r="12" spans="2:15" x14ac:dyDescent="0.2">
      <c r="B12" s="99">
        <f>IF(ROWS($B$10:B12)&gt;$C$4,"",ROWS($A$10:A12))</f>
        <v>3</v>
      </c>
      <c r="C12" s="100">
        <f t="shared" si="0"/>
        <v>834372.6128585221</v>
      </c>
      <c r="D12" s="100">
        <f t="shared" si="1"/>
        <v>1042.9657660731525</v>
      </c>
      <c r="E12" s="101">
        <f t="shared" si="2"/>
        <v>82969.001575077578</v>
      </c>
      <c r="F12" s="101">
        <f t="shared" si="3"/>
        <v>84011.967341150725</v>
      </c>
      <c r="G12" s="100">
        <f t="shared" si="4"/>
        <v>751403.61128344457</v>
      </c>
      <c r="J12" s="99">
        <f>IF(ROWS($J$10:J12)&gt;$K$4,"",ROWS($I$10:I12))</f>
        <v>3</v>
      </c>
      <c r="K12" s="100">
        <f t="shared" si="5"/>
        <v>42000</v>
      </c>
      <c r="L12" s="111">
        <f t="shared" si="6"/>
        <v>52.5</v>
      </c>
      <c r="M12" s="91" t="str">
        <f t="shared" si="7"/>
        <v/>
      </c>
      <c r="N12" s="91">
        <f t="shared" si="8"/>
        <v>52.5</v>
      </c>
      <c r="O12" s="109">
        <f t="shared" si="9"/>
        <v>42000</v>
      </c>
    </row>
    <row r="13" spans="2:15" x14ac:dyDescent="0.2">
      <c r="B13" s="99">
        <f>IF(ROWS($B$10:B13)&gt;$C$4,"",ROWS($A$10:A13))</f>
        <v>4</v>
      </c>
      <c r="C13" s="100">
        <f t="shared" si="0"/>
        <v>751403.61128344457</v>
      </c>
      <c r="D13" s="100">
        <f t="shared" si="1"/>
        <v>939.2545141043056</v>
      </c>
      <c r="E13" s="101">
        <f t="shared" si="2"/>
        <v>83072.712827046416</v>
      </c>
      <c r="F13" s="101">
        <f t="shared" si="3"/>
        <v>84011.967341150725</v>
      </c>
      <c r="G13" s="100">
        <f t="shared" si="4"/>
        <v>668330.89845639816</v>
      </c>
      <c r="J13" s="99">
        <f>IF(ROWS($J$10:J13)&gt;$K$4,"",ROWS($I$10:I13))</f>
        <v>4</v>
      </c>
      <c r="K13" s="100">
        <f t="shared" si="5"/>
        <v>42000</v>
      </c>
      <c r="L13" s="111">
        <f t="shared" si="6"/>
        <v>52.5</v>
      </c>
      <c r="M13" s="91" t="str">
        <f t="shared" si="7"/>
        <v/>
      </c>
      <c r="N13" s="91">
        <f t="shared" si="8"/>
        <v>52.5</v>
      </c>
      <c r="O13" s="109">
        <f t="shared" si="9"/>
        <v>42000</v>
      </c>
    </row>
    <row r="14" spans="2:15" x14ac:dyDescent="0.2">
      <c r="B14" s="99">
        <f>IF(ROWS($B$10:B14)&gt;$C$4,"",ROWS($A$10:A14))</f>
        <v>5</v>
      </c>
      <c r="C14" s="100">
        <f t="shared" si="0"/>
        <v>668330.89845639816</v>
      </c>
      <c r="D14" s="100">
        <f t="shared" si="1"/>
        <v>835.41362307049769</v>
      </c>
      <c r="E14" s="101">
        <f t="shared" si="2"/>
        <v>83176.553718080191</v>
      </c>
      <c r="F14" s="101">
        <f t="shared" si="3"/>
        <v>84011.967341150696</v>
      </c>
      <c r="G14" s="100">
        <f t="shared" si="4"/>
        <v>585154.344738318</v>
      </c>
      <c r="J14" s="99">
        <f>IF(ROWS($J$10:J14)&gt;$K$4,"",ROWS($I$10:I14))</f>
        <v>5</v>
      </c>
      <c r="K14" s="100">
        <f t="shared" si="5"/>
        <v>42000</v>
      </c>
      <c r="L14" s="111">
        <f t="shared" si="6"/>
        <v>52.5</v>
      </c>
      <c r="M14" s="91" t="str">
        <f t="shared" si="7"/>
        <v/>
      </c>
      <c r="N14" s="91">
        <f t="shared" si="8"/>
        <v>52.5</v>
      </c>
      <c r="O14" s="109">
        <f t="shared" si="9"/>
        <v>42000</v>
      </c>
    </row>
    <row r="15" spans="2:15" x14ac:dyDescent="0.2">
      <c r="B15" s="99">
        <f>IF(ROWS($B$10:B15)&gt;$C$4,"",ROWS($A$10:A15))</f>
        <v>6</v>
      </c>
      <c r="C15" s="100">
        <f t="shared" si="0"/>
        <v>585154.344738318</v>
      </c>
      <c r="D15" s="100">
        <f t="shared" si="1"/>
        <v>731.44293092289752</v>
      </c>
      <c r="E15" s="101">
        <f t="shared" si="2"/>
        <v>83280.524410227823</v>
      </c>
      <c r="F15" s="101">
        <f t="shared" si="3"/>
        <v>84011.967341150725</v>
      </c>
      <c r="G15" s="100">
        <f t="shared" si="4"/>
        <v>501873.82032809017</v>
      </c>
      <c r="J15" s="99">
        <f>IF(ROWS($J$10:J15)&gt;$K$4,"",ROWS($I$10:I15))</f>
        <v>6</v>
      </c>
      <c r="K15" s="100">
        <f t="shared" si="5"/>
        <v>42000</v>
      </c>
      <c r="L15" s="111">
        <f t="shared" si="6"/>
        <v>52.5</v>
      </c>
      <c r="M15" s="91" t="str">
        <f t="shared" si="7"/>
        <v/>
      </c>
      <c r="N15" s="91">
        <f t="shared" si="8"/>
        <v>52.5</v>
      </c>
      <c r="O15" s="109">
        <f t="shared" si="9"/>
        <v>42000</v>
      </c>
    </row>
    <row r="16" spans="2:15" x14ac:dyDescent="0.2">
      <c r="B16" s="99">
        <f>IF(ROWS($B$10:B16)&gt;$C$4,"",ROWS($A$10:A16))</f>
        <v>7</v>
      </c>
      <c r="C16" s="100">
        <f t="shared" si="0"/>
        <v>501873.82032809017</v>
      </c>
      <c r="D16" s="100">
        <f t="shared" si="1"/>
        <v>627.34227541011262</v>
      </c>
      <c r="E16" s="101">
        <f t="shared" si="2"/>
        <v>83384.625065740605</v>
      </c>
      <c r="F16" s="101">
        <f t="shared" si="3"/>
        <v>84011.967341150725</v>
      </c>
      <c r="G16" s="100">
        <f t="shared" si="4"/>
        <v>418489.19526234956</v>
      </c>
      <c r="J16" s="99">
        <f>IF(ROWS($J$10:J16)&gt;$K$4,"",ROWS($I$10:I16))</f>
        <v>7</v>
      </c>
      <c r="K16" s="100">
        <f t="shared" si="5"/>
        <v>42000</v>
      </c>
      <c r="L16" s="111">
        <f t="shared" si="6"/>
        <v>52.5</v>
      </c>
      <c r="M16" s="91" t="str">
        <f t="shared" si="7"/>
        <v/>
      </c>
      <c r="N16" s="91">
        <f t="shared" si="8"/>
        <v>52.5</v>
      </c>
      <c r="O16" s="109">
        <f t="shared" si="9"/>
        <v>42000</v>
      </c>
    </row>
    <row r="17" spans="2:15" x14ac:dyDescent="0.2">
      <c r="B17" s="99">
        <f>IF(ROWS($B$10:B17)&gt;$C$4,"",ROWS($A$10:A17))</f>
        <v>8</v>
      </c>
      <c r="C17" s="100">
        <f t="shared" si="0"/>
        <v>418489.19526234956</v>
      </c>
      <c r="D17" s="100">
        <f t="shared" si="1"/>
        <v>523.11149407793698</v>
      </c>
      <c r="E17" s="101">
        <f t="shared" si="2"/>
        <v>83488.855847072788</v>
      </c>
      <c r="F17" s="101">
        <f t="shared" si="3"/>
        <v>84011.967341150725</v>
      </c>
      <c r="G17" s="100">
        <f t="shared" si="4"/>
        <v>335000.33941527677</v>
      </c>
      <c r="J17" s="99">
        <f>IF(ROWS($J$10:J17)&gt;$K$4,"",ROWS($I$10:I17))</f>
        <v>8</v>
      </c>
      <c r="K17" s="100">
        <f t="shared" si="5"/>
        <v>42000</v>
      </c>
      <c r="L17" s="111">
        <f t="shared" si="6"/>
        <v>52.5</v>
      </c>
      <c r="M17" s="91" t="str">
        <f t="shared" si="7"/>
        <v/>
      </c>
      <c r="N17" s="91">
        <f t="shared" si="8"/>
        <v>52.5</v>
      </c>
      <c r="O17" s="109">
        <f t="shared" si="9"/>
        <v>42000</v>
      </c>
    </row>
    <row r="18" spans="2:15" x14ac:dyDescent="0.2">
      <c r="B18" s="99">
        <f>IF(ROWS($B$10:B18)&gt;$C$4,"",ROWS($A$10:A18))</f>
        <v>9</v>
      </c>
      <c r="C18" s="100">
        <f t="shared" si="0"/>
        <v>335000.33941527677</v>
      </c>
      <c r="D18" s="100">
        <f t="shared" si="1"/>
        <v>418.75042426909596</v>
      </c>
      <c r="E18" s="101">
        <f t="shared" si="2"/>
        <v>83593.216916881633</v>
      </c>
      <c r="F18" s="101">
        <f t="shared" si="3"/>
        <v>84011.967341150725</v>
      </c>
      <c r="G18" s="100">
        <f t="shared" si="4"/>
        <v>251407.12249839515</v>
      </c>
      <c r="J18" s="99">
        <f>IF(ROWS($J$10:J18)&gt;$K$4,"",ROWS($I$10:I18))</f>
        <v>9</v>
      </c>
      <c r="K18" s="100">
        <f t="shared" si="5"/>
        <v>42000</v>
      </c>
      <c r="L18" s="111">
        <f t="shared" si="6"/>
        <v>52.5</v>
      </c>
      <c r="M18" s="91" t="str">
        <f t="shared" si="7"/>
        <v/>
      </c>
      <c r="N18" s="91">
        <f t="shared" si="8"/>
        <v>52.5</v>
      </c>
      <c r="O18" s="109">
        <f t="shared" si="9"/>
        <v>42000</v>
      </c>
    </row>
    <row r="19" spans="2:15" x14ac:dyDescent="0.2">
      <c r="B19" s="99">
        <f>IF(ROWS($B$10:B19)&gt;$C$4,"",ROWS($A$10:A19))</f>
        <v>10</v>
      </c>
      <c r="C19" s="100">
        <f t="shared" si="0"/>
        <v>251407.12249839515</v>
      </c>
      <c r="D19" s="100">
        <f t="shared" si="1"/>
        <v>314.2589031229939</v>
      </c>
      <c r="E19" s="101">
        <f t="shared" si="2"/>
        <v>83697.708438027708</v>
      </c>
      <c r="F19" s="101">
        <f t="shared" si="3"/>
        <v>84011.967341150696</v>
      </c>
      <c r="G19" s="100">
        <f t="shared" si="4"/>
        <v>167709.41406036745</v>
      </c>
      <c r="J19" s="99">
        <f>IF(ROWS($J$10:J19)&gt;$K$4,"",ROWS($I$10:I19))</f>
        <v>10</v>
      </c>
      <c r="K19" s="100">
        <f t="shared" si="5"/>
        <v>42000</v>
      </c>
      <c r="L19" s="111">
        <f t="shared" si="6"/>
        <v>52.5</v>
      </c>
      <c r="M19" s="91" t="str">
        <f t="shared" si="7"/>
        <v/>
      </c>
      <c r="N19" s="91">
        <f t="shared" si="8"/>
        <v>52.5</v>
      </c>
      <c r="O19" s="109">
        <f t="shared" si="9"/>
        <v>42000</v>
      </c>
    </row>
    <row r="20" spans="2:15" x14ac:dyDescent="0.2">
      <c r="B20" s="99">
        <f>IF(ROWS($B$10:B20)&gt;$C$4,"",ROWS($A$10:A20))</f>
        <v>11</v>
      </c>
      <c r="C20" s="100">
        <f t="shared" si="0"/>
        <v>167709.41406036745</v>
      </c>
      <c r="D20" s="100">
        <f t="shared" si="1"/>
        <v>209.63676757545932</v>
      </c>
      <c r="E20" s="101">
        <f t="shared" si="2"/>
        <v>83802.330573575236</v>
      </c>
      <c r="F20" s="101">
        <f t="shared" si="3"/>
        <v>84011.967341150696</v>
      </c>
      <c r="G20" s="100">
        <f t="shared" si="4"/>
        <v>83907.083486792209</v>
      </c>
      <c r="J20" s="99">
        <f>IF(ROWS($J$10:J20)&gt;$K$4,"",ROWS($I$10:I20))</f>
        <v>11</v>
      </c>
      <c r="K20" s="100">
        <f t="shared" si="5"/>
        <v>42000</v>
      </c>
      <c r="L20" s="111">
        <f t="shared" si="6"/>
        <v>52.5</v>
      </c>
      <c r="M20" s="91" t="str">
        <f t="shared" si="7"/>
        <v/>
      </c>
      <c r="N20" s="91">
        <f t="shared" si="8"/>
        <v>52.5</v>
      </c>
      <c r="O20" s="109">
        <f t="shared" si="9"/>
        <v>42000</v>
      </c>
    </row>
    <row r="21" spans="2:15" x14ac:dyDescent="0.2">
      <c r="B21" s="99">
        <f>IF(ROWS($B$10:B21)&gt;$C$4,"",ROWS($A$10:A21))</f>
        <v>12</v>
      </c>
      <c r="C21" s="100">
        <f t="shared" si="0"/>
        <v>83907.083486792209</v>
      </c>
      <c r="D21" s="100">
        <f t="shared" si="1"/>
        <v>104.88385435849027</v>
      </c>
      <c r="E21" s="101">
        <f t="shared" si="2"/>
        <v>83907.083486792209</v>
      </c>
      <c r="F21" s="101">
        <f t="shared" si="3"/>
        <v>84011.967341150696</v>
      </c>
      <c r="G21" s="100">
        <f t="shared" si="4"/>
        <v>0</v>
      </c>
      <c r="J21" s="99">
        <f>IF(ROWS($J$10:J21)&gt;$K$4,"",ROWS($I$10:I21))</f>
        <v>12</v>
      </c>
      <c r="K21" s="100">
        <f t="shared" si="5"/>
        <v>42000</v>
      </c>
      <c r="L21" s="111">
        <f t="shared" si="6"/>
        <v>52.5</v>
      </c>
      <c r="M21" s="91" t="str">
        <f t="shared" si="7"/>
        <v/>
      </c>
      <c r="N21" s="91">
        <f t="shared" si="8"/>
        <v>52.5</v>
      </c>
      <c r="O21" s="109">
        <f t="shared" si="9"/>
        <v>42000</v>
      </c>
    </row>
    <row r="22" spans="2:15" x14ac:dyDescent="0.2">
      <c r="B22" s="99" t="str">
        <f>IF(ROWS($B$10:B22)&gt;$C$4,"",ROWS($A$10:A22))</f>
        <v/>
      </c>
      <c r="C22" s="100" t="str">
        <f t="shared" si="0"/>
        <v/>
      </c>
      <c r="D22" s="100" t="str">
        <f t="shared" si="1"/>
        <v/>
      </c>
      <c r="E22" s="101" t="str">
        <f t="shared" si="2"/>
        <v/>
      </c>
      <c r="F22" s="101" t="str">
        <f t="shared" si="3"/>
        <v/>
      </c>
      <c r="G22" s="100" t="str">
        <f t="shared" si="4"/>
        <v/>
      </c>
      <c r="J22" s="99" t="str">
        <f>IF(ROWS($J$10:J22)&gt;$K$4,"",ROWS($I$10:I22))</f>
        <v/>
      </c>
      <c r="K22" s="100" t="str">
        <f>IF(J22="","",IF(J22=1,K17,O21))</f>
        <v/>
      </c>
      <c r="L22" s="111" t="str">
        <f t="shared" si="6"/>
        <v/>
      </c>
      <c r="M22" s="91" t="str">
        <f t="shared" si="7"/>
        <v/>
      </c>
      <c r="N22" s="91" t="str">
        <f t="shared" si="8"/>
        <v/>
      </c>
      <c r="O22" s="109" t="str">
        <f t="shared" si="9"/>
        <v/>
      </c>
    </row>
    <row r="23" spans="2:15" x14ac:dyDescent="0.2">
      <c r="B23" s="99" t="str">
        <f>IF(ROWS($B$10:B23)&gt;$C$4,"",ROWS($A$10:A23))</f>
        <v/>
      </c>
      <c r="C23" s="100" t="str">
        <f t="shared" si="0"/>
        <v/>
      </c>
      <c r="D23" s="100" t="str">
        <f t="shared" si="1"/>
        <v/>
      </c>
      <c r="E23" s="101" t="str">
        <f t="shared" si="2"/>
        <v/>
      </c>
      <c r="F23" s="101" t="str">
        <f t="shared" si="3"/>
        <v/>
      </c>
      <c r="G23" s="100" t="str">
        <f t="shared" si="4"/>
        <v/>
      </c>
      <c r="J23" s="99" t="str">
        <f>IF(ROWS($J$10:J23)&gt;$K$4,"",ROWS($I$10:I23))</f>
        <v/>
      </c>
      <c r="K23" s="100" t="str">
        <f t="shared" si="5"/>
        <v/>
      </c>
      <c r="L23" s="111" t="str">
        <f t="shared" si="6"/>
        <v/>
      </c>
      <c r="M23" s="91" t="str">
        <f t="shared" si="7"/>
        <v/>
      </c>
      <c r="N23" s="91" t="str">
        <f t="shared" si="8"/>
        <v/>
      </c>
      <c r="O23" s="109" t="str">
        <f t="shared" si="9"/>
        <v/>
      </c>
    </row>
    <row r="24" spans="2:15" x14ac:dyDescent="0.2">
      <c r="B24" s="99" t="str">
        <f>IF(ROWS($B$10:B24)&gt;$C$4,"",ROWS($A$10:A24))</f>
        <v/>
      </c>
      <c r="C24" s="100" t="str">
        <f t="shared" si="0"/>
        <v/>
      </c>
      <c r="D24" s="100" t="str">
        <f t="shared" si="1"/>
        <v/>
      </c>
      <c r="E24" s="101" t="str">
        <f t="shared" si="2"/>
        <v/>
      </c>
      <c r="F24" s="101" t="str">
        <f t="shared" si="3"/>
        <v/>
      </c>
      <c r="G24" s="100" t="str">
        <f t="shared" si="4"/>
        <v/>
      </c>
      <c r="J24" s="99" t="str">
        <f>IF(ROWS($J$10:J24)&gt;$K$4,"",ROWS($I$10:I24))</f>
        <v/>
      </c>
      <c r="K24" s="100" t="str">
        <f t="shared" si="5"/>
        <v/>
      </c>
      <c r="L24" s="111" t="str">
        <f t="shared" si="6"/>
        <v/>
      </c>
      <c r="M24" s="91" t="str">
        <f t="shared" si="7"/>
        <v/>
      </c>
      <c r="N24" s="91" t="str">
        <f t="shared" si="8"/>
        <v/>
      </c>
      <c r="O24" s="109" t="str">
        <f t="shared" si="9"/>
        <v/>
      </c>
    </row>
    <row r="25" spans="2:15" x14ac:dyDescent="0.2">
      <c r="B25" s="99" t="str">
        <f>IF(ROWS($B$10:B25)&gt;$C$4,"",ROWS($A$10:A25))</f>
        <v/>
      </c>
      <c r="C25" s="100" t="str">
        <f t="shared" si="0"/>
        <v/>
      </c>
      <c r="D25" s="100" t="str">
        <f t="shared" si="1"/>
        <v/>
      </c>
      <c r="E25" s="101" t="str">
        <f t="shared" si="2"/>
        <v/>
      </c>
      <c r="F25" s="101" t="str">
        <f t="shared" si="3"/>
        <v/>
      </c>
      <c r="G25" s="100" t="str">
        <f t="shared" si="4"/>
        <v/>
      </c>
      <c r="J25" s="99" t="str">
        <f>IF(ROWS($J$10:J25)&gt;$K$4,"",ROWS($I$10:I25))</f>
        <v/>
      </c>
      <c r="K25" s="100" t="str">
        <f t="shared" si="5"/>
        <v/>
      </c>
      <c r="L25" s="111" t="str">
        <f t="shared" si="6"/>
        <v/>
      </c>
      <c r="M25" s="91" t="str">
        <f t="shared" si="7"/>
        <v/>
      </c>
      <c r="N25" s="91" t="str">
        <f t="shared" si="8"/>
        <v/>
      </c>
      <c r="O25" s="109" t="str">
        <f t="shared" si="9"/>
        <v/>
      </c>
    </row>
    <row r="26" spans="2:15" x14ac:dyDescent="0.2">
      <c r="B26" s="99" t="str">
        <f>IF(ROWS($B$10:B26)&gt;$C$4,"",ROWS($A$10:A26))</f>
        <v/>
      </c>
      <c r="C26" s="100" t="str">
        <f t="shared" si="0"/>
        <v/>
      </c>
      <c r="D26" s="100" t="str">
        <f t="shared" si="1"/>
        <v/>
      </c>
      <c r="E26" s="101" t="str">
        <f t="shared" si="2"/>
        <v/>
      </c>
      <c r="F26" s="101" t="str">
        <f t="shared" si="3"/>
        <v/>
      </c>
      <c r="G26" s="100" t="str">
        <f t="shared" si="4"/>
        <v/>
      </c>
      <c r="J26" s="99" t="str">
        <f>IF(ROWS($J$10:J26)&gt;$K$4,"",ROWS($I$10:I26))</f>
        <v/>
      </c>
      <c r="K26" s="100" t="str">
        <f t="shared" si="5"/>
        <v/>
      </c>
      <c r="L26" s="111" t="str">
        <f t="shared" si="6"/>
        <v/>
      </c>
      <c r="M26" s="91" t="str">
        <f t="shared" si="7"/>
        <v/>
      </c>
      <c r="N26" s="91" t="str">
        <f t="shared" si="8"/>
        <v/>
      </c>
      <c r="O26" s="109" t="str">
        <f t="shared" si="9"/>
        <v/>
      </c>
    </row>
    <row r="27" spans="2:15" x14ac:dyDescent="0.2">
      <c r="B27" s="99" t="str">
        <f>IF(ROWS($B$10:B27)&gt;$C$4,"",ROWS($A$10:A27))</f>
        <v/>
      </c>
      <c r="C27" s="100" t="str">
        <f t="shared" si="0"/>
        <v/>
      </c>
      <c r="D27" s="100" t="str">
        <f t="shared" si="1"/>
        <v/>
      </c>
      <c r="E27" s="101" t="str">
        <f t="shared" si="2"/>
        <v/>
      </c>
      <c r="F27" s="101" t="str">
        <f t="shared" si="3"/>
        <v/>
      </c>
      <c r="G27" s="100" t="str">
        <f t="shared" si="4"/>
        <v/>
      </c>
      <c r="J27" s="99" t="str">
        <f>IF(ROWS($J$10:J27)&gt;$K$4,"",ROWS($I$10:I27))</f>
        <v/>
      </c>
      <c r="K27" s="100" t="str">
        <f t="shared" ref="K27:K90" si="10">IF(J27="","",IF(J27=1,K22,O26))</f>
        <v/>
      </c>
      <c r="L27" s="111" t="str">
        <f t="shared" si="6"/>
        <v/>
      </c>
      <c r="M27" s="91" t="str">
        <f t="shared" si="7"/>
        <v/>
      </c>
      <c r="N27" s="91" t="str">
        <f t="shared" si="8"/>
        <v/>
      </c>
      <c r="O27" s="109" t="str">
        <f t="shared" ref="O27:O90" si="11">K27</f>
        <v/>
      </c>
    </row>
    <row r="28" spans="2:15" x14ac:dyDescent="0.2">
      <c r="B28" s="99" t="str">
        <f>IF(ROWS($B$10:B28)&gt;$C$4,"",ROWS($A$10:A28))</f>
        <v/>
      </c>
      <c r="C28" s="100" t="str">
        <f t="shared" si="0"/>
        <v/>
      </c>
      <c r="D28" s="100" t="str">
        <f t="shared" si="1"/>
        <v/>
      </c>
      <c r="E28" s="101" t="str">
        <f t="shared" si="2"/>
        <v/>
      </c>
      <c r="F28" s="101" t="str">
        <f t="shared" si="3"/>
        <v/>
      </c>
      <c r="G28" s="100" t="str">
        <f t="shared" si="4"/>
        <v/>
      </c>
      <c r="J28" s="99" t="str">
        <f>IF(ROWS($J$10:J28)&gt;$K$4,"",ROWS($I$10:I28))</f>
        <v/>
      </c>
      <c r="K28" s="100" t="str">
        <f t="shared" si="10"/>
        <v/>
      </c>
      <c r="L28" s="111" t="str">
        <f t="shared" si="6"/>
        <v/>
      </c>
      <c r="M28" s="91" t="str">
        <f t="shared" si="7"/>
        <v/>
      </c>
      <c r="N28" s="91" t="str">
        <f t="shared" si="8"/>
        <v/>
      </c>
      <c r="O28" s="109" t="str">
        <f t="shared" si="11"/>
        <v/>
      </c>
    </row>
    <row r="29" spans="2:15" x14ac:dyDescent="0.2">
      <c r="B29" s="99" t="str">
        <f>IF(ROWS($B$10:B29)&gt;$C$4,"",ROWS($A$10:A29))</f>
        <v/>
      </c>
      <c r="C29" s="100" t="str">
        <f t="shared" si="0"/>
        <v/>
      </c>
      <c r="D29" s="100" t="str">
        <f t="shared" si="1"/>
        <v/>
      </c>
      <c r="E29" s="101" t="str">
        <f t="shared" si="2"/>
        <v/>
      </c>
      <c r="F29" s="101" t="str">
        <f t="shared" si="3"/>
        <v/>
      </c>
      <c r="G29" s="100" t="str">
        <f t="shared" si="4"/>
        <v/>
      </c>
      <c r="J29" s="99" t="str">
        <f>IF(ROWS($J$10:J29)&gt;$K$4,"",ROWS($I$10:I29))</f>
        <v/>
      </c>
      <c r="K29" s="100" t="str">
        <f t="shared" si="10"/>
        <v/>
      </c>
      <c r="L29" s="111" t="str">
        <f t="shared" si="6"/>
        <v/>
      </c>
      <c r="M29" s="91" t="str">
        <f t="shared" si="7"/>
        <v/>
      </c>
      <c r="N29" s="91" t="str">
        <f t="shared" si="8"/>
        <v/>
      </c>
      <c r="O29" s="109" t="str">
        <f t="shared" si="11"/>
        <v/>
      </c>
    </row>
    <row r="30" spans="2:15" x14ac:dyDescent="0.2">
      <c r="B30" s="99" t="str">
        <f>IF(ROWS($B$10:B30)&gt;$C$4,"",ROWS($A$10:A30))</f>
        <v/>
      </c>
      <c r="C30" s="100" t="str">
        <f t="shared" si="0"/>
        <v/>
      </c>
      <c r="D30" s="100" t="str">
        <f t="shared" si="1"/>
        <v/>
      </c>
      <c r="E30" s="101" t="str">
        <f t="shared" si="2"/>
        <v/>
      </c>
      <c r="F30" s="101" t="str">
        <f t="shared" si="3"/>
        <v/>
      </c>
      <c r="G30" s="100" t="str">
        <f t="shared" si="4"/>
        <v/>
      </c>
      <c r="J30" s="99" t="str">
        <f>IF(ROWS($J$10:J30)&gt;$K$4,"",ROWS($I$10:I30))</f>
        <v/>
      </c>
      <c r="K30" s="100" t="str">
        <f t="shared" si="10"/>
        <v/>
      </c>
      <c r="L30" s="111" t="str">
        <f t="shared" si="6"/>
        <v/>
      </c>
      <c r="M30" s="91" t="str">
        <f t="shared" si="7"/>
        <v/>
      </c>
      <c r="N30" s="91" t="str">
        <f t="shared" si="8"/>
        <v/>
      </c>
      <c r="O30" s="109" t="str">
        <f t="shared" si="11"/>
        <v/>
      </c>
    </row>
    <row r="31" spans="2:15" x14ac:dyDescent="0.2">
      <c r="B31" s="99" t="str">
        <f>IF(ROWS($B$10:B31)&gt;$C$4,"",ROWS($A$10:A31))</f>
        <v/>
      </c>
      <c r="C31" s="100" t="str">
        <f t="shared" si="0"/>
        <v/>
      </c>
      <c r="D31" s="100" t="str">
        <f t="shared" si="1"/>
        <v/>
      </c>
      <c r="E31" s="101" t="str">
        <f t="shared" si="2"/>
        <v/>
      </c>
      <c r="F31" s="101" t="str">
        <f t="shared" si="3"/>
        <v/>
      </c>
      <c r="G31" s="100" t="str">
        <f t="shared" si="4"/>
        <v/>
      </c>
      <c r="J31" s="99" t="str">
        <f>IF(ROWS($J$10:J31)&gt;$K$4,"",ROWS($I$10:I31))</f>
        <v/>
      </c>
      <c r="K31" s="100" t="str">
        <f t="shared" si="10"/>
        <v/>
      </c>
      <c r="L31" s="111" t="str">
        <f t="shared" si="6"/>
        <v/>
      </c>
      <c r="M31" s="91" t="str">
        <f t="shared" si="7"/>
        <v/>
      </c>
      <c r="N31" s="91" t="str">
        <f t="shared" si="8"/>
        <v/>
      </c>
      <c r="O31" s="109" t="str">
        <f t="shared" si="11"/>
        <v/>
      </c>
    </row>
    <row r="32" spans="2:15" x14ac:dyDescent="0.2">
      <c r="B32" s="99" t="str">
        <f>IF(ROWS($B$10:B32)&gt;$C$4,"",ROWS($A$10:A32))</f>
        <v/>
      </c>
      <c r="C32" s="100" t="str">
        <f t="shared" si="0"/>
        <v/>
      </c>
      <c r="D32" s="100" t="str">
        <f t="shared" si="1"/>
        <v/>
      </c>
      <c r="E32" s="101" t="str">
        <f t="shared" si="2"/>
        <v/>
      </c>
      <c r="F32" s="101" t="str">
        <f t="shared" si="3"/>
        <v/>
      </c>
      <c r="G32" s="100" t="str">
        <f t="shared" si="4"/>
        <v/>
      </c>
      <c r="J32" s="99" t="str">
        <f>IF(ROWS($J$10:J32)&gt;$K$4,"",ROWS($I$10:I32))</f>
        <v/>
      </c>
      <c r="K32" s="100" t="str">
        <f t="shared" si="10"/>
        <v/>
      </c>
      <c r="L32" s="111" t="str">
        <f t="shared" si="6"/>
        <v/>
      </c>
      <c r="M32" s="91" t="str">
        <f t="shared" si="7"/>
        <v/>
      </c>
      <c r="N32" s="91" t="str">
        <f t="shared" si="8"/>
        <v/>
      </c>
      <c r="O32" s="109" t="str">
        <f t="shared" si="11"/>
        <v/>
      </c>
    </row>
    <row r="33" spans="2:15" x14ac:dyDescent="0.2">
      <c r="B33" s="99" t="str">
        <f>IF(ROWS($B$10:B33)&gt;$C$4,"",ROWS($A$10:A33))</f>
        <v/>
      </c>
      <c r="C33" s="100" t="str">
        <f t="shared" si="0"/>
        <v/>
      </c>
      <c r="D33" s="100" t="str">
        <f t="shared" si="1"/>
        <v/>
      </c>
      <c r="E33" s="101" t="str">
        <f t="shared" si="2"/>
        <v/>
      </c>
      <c r="F33" s="101" t="str">
        <f t="shared" si="3"/>
        <v/>
      </c>
      <c r="G33" s="100" t="str">
        <f t="shared" si="4"/>
        <v/>
      </c>
      <c r="J33" s="99" t="str">
        <f>IF(ROWS($J$10:J33)&gt;$K$4,"",ROWS($I$10:I33))</f>
        <v/>
      </c>
      <c r="K33" s="100" t="str">
        <f t="shared" si="10"/>
        <v/>
      </c>
      <c r="L33" s="111" t="str">
        <f t="shared" si="6"/>
        <v/>
      </c>
      <c r="M33" s="91" t="str">
        <f t="shared" si="7"/>
        <v/>
      </c>
      <c r="N33" s="91" t="str">
        <f t="shared" si="8"/>
        <v/>
      </c>
      <c r="O33" s="109" t="str">
        <f t="shared" si="11"/>
        <v/>
      </c>
    </row>
    <row r="34" spans="2:15" x14ac:dyDescent="0.2">
      <c r="B34" s="99" t="str">
        <f>IF(ROWS($B$10:B34)&gt;$C$4,"",ROWS($A$10:A34))</f>
        <v/>
      </c>
      <c r="C34" s="100" t="str">
        <f t="shared" si="0"/>
        <v/>
      </c>
      <c r="D34" s="100" t="str">
        <f t="shared" si="1"/>
        <v/>
      </c>
      <c r="E34" s="101" t="str">
        <f t="shared" si="2"/>
        <v/>
      </c>
      <c r="F34" s="101" t="str">
        <f t="shared" si="3"/>
        <v/>
      </c>
      <c r="G34" s="100" t="str">
        <f t="shared" si="4"/>
        <v/>
      </c>
      <c r="J34" s="99" t="str">
        <f>IF(ROWS($J$10:J34)&gt;$K$4,"",ROWS($I$10:I34))</f>
        <v/>
      </c>
      <c r="K34" s="100" t="str">
        <f t="shared" si="10"/>
        <v/>
      </c>
      <c r="L34" s="111" t="str">
        <f t="shared" si="6"/>
        <v/>
      </c>
      <c r="M34" s="91" t="str">
        <f t="shared" si="7"/>
        <v/>
      </c>
      <c r="N34" s="91" t="str">
        <f t="shared" si="8"/>
        <v/>
      </c>
      <c r="O34" s="109" t="str">
        <f t="shared" si="11"/>
        <v/>
      </c>
    </row>
    <row r="35" spans="2:15" x14ac:dyDescent="0.2">
      <c r="B35" s="99" t="str">
        <f>IF(ROWS($B$10:B35)&gt;$C$4,"",ROWS($A$10:A35))</f>
        <v/>
      </c>
      <c r="C35" s="100" t="str">
        <f t="shared" si="0"/>
        <v/>
      </c>
      <c r="D35" s="100" t="str">
        <f t="shared" si="1"/>
        <v/>
      </c>
      <c r="E35" s="101" t="str">
        <f t="shared" si="2"/>
        <v/>
      </c>
      <c r="F35" s="101" t="str">
        <f t="shared" si="3"/>
        <v/>
      </c>
      <c r="G35" s="100" t="str">
        <f t="shared" si="4"/>
        <v/>
      </c>
      <c r="J35" s="99" t="str">
        <f>IF(ROWS($J$10:J35)&gt;$K$4,"",ROWS($I$10:I35))</f>
        <v/>
      </c>
      <c r="K35" s="100" t="str">
        <f t="shared" si="10"/>
        <v/>
      </c>
      <c r="L35" s="111" t="str">
        <f t="shared" si="6"/>
        <v/>
      </c>
      <c r="M35" s="91" t="str">
        <f t="shared" si="7"/>
        <v/>
      </c>
      <c r="N35" s="91" t="str">
        <f t="shared" si="8"/>
        <v/>
      </c>
      <c r="O35" s="109" t="str">
        <f t="shared" si="11"/>
        <v/>
      </c>
    </row>
    <row r="36" spans="2:15" x14ac:dyDescent="0.2">
      <c r="B36" s="99" t="str">
        <f>IF(ROWS($B$10:B36)&gt;$C$4,"",ROWS($A$10:A36))</f>
        <v/>
      </c>
      <c r="C36" s="100" t="str">
        <f t="shared" si="0"/>
        <v/>
      </c>
      <c r="D36" s="100" t="str">
        <f t="shared" si="1"/>
        <v/>
      </c>
      <c r="E36" s="101" t="str">
        <f t="shared" si="2"/>
        <v/>
      </c>
      <c r="F36" s="101" t="str">
        <f t="shared" si="3"/>
        <v/>
      </c>
      <c r="G36" s="100" t="str">
        <f t="shared" si="4"/>
        <v/>
      </c>
      <c r="J36" s="99" t="str">
        <f>IF(ROWS($J$10:J36)&gt;$K$4,"",ROWS($I$10:I36))</f>
        <v/>
      </c>
      <c r="K36" s="100" t="str">
        <f t="shared" si="10"/>
        <v/>
      </c>
      <c r="L36" s="111" t="str">
        <f t="shared" si="6"/>
        <v/>
      </c>
      <c r="M36" s="91" t="str">
        <f t="shared" si="7"/>
        <v/>
      </c>
      <c r="N36" s="91" t="str">
        <f t="shared" si="8"/>
        <v/>
      </c>
      <c r="O36" s="109" t="str">
        <f t="shared" si="11"/>
        <v/>
      </c>
    </row>
    <row r="37" spans="2:15" x14ac:dyDescent="0.2">
      <c r="B37" s="99" t="str">
        <f>IF(ROWS($B$10:B37)&gt;$C$4,"",ROWS($A$10:A37))</f>
        <v/>
      </c>
      <c r="C37" s="100" t="str">
        <f t="shared" si="0"/>
        <v/>
      </c>
      <c r="D37" s="100" t="str">
        <f t="shared" si="1"/>
        <v/>
      </c>
      <c r="E37" s="101" t="str">
        <f t="shared" si="2"/>
        <v/>
      </c>
      <c r="F37" s="101" t="str">
        <f t="shared" si="3"/>
        <v/>
      </c>
      <c r="G37" s="100" t="str">
        <f t="shared" si="4"/>
        <v/>
      </c>
      <c r="J37" s="99" t="str">
        <f>IF(ROWS($J$10:J37)&gt;$K$4,"",ROWS($I$10:I37))</f>
        <v/>
      </c>
      <c r="K37" s="100" t="str">
        <f t="shared" si="10"/>
        <v/>
      </c>
      <c r="L37" s="111" t="str">
        <f t="shared" si="6"/>
        <v/>
      </c>
      <c r="M37" s="91" t="str">
        <f t="shared" si="7"/>
        <v/>
      </c>
      <c r="N37" s="91" t="str">
        <f t="shared" si="8"/>
        <v/>
      </c>
      <c r="O37" s="109" t="str">
        <f t="shared" si="11"/>
        <v/>
      </c>
    </row>
    <row r="38" spans="2:15" x14ac:dyDescent="0.2">
      <c r="B38" s="99" t="str">
        <f>IF(ROWS($B$10:B38)&gt;$C$4,"",ROWS($A$10:A38))</f>
        <v/>
      </c>
      <c r="C38" s="100" t="str">
        <f t="shared" si="0"/>
        <v/>
      </c>
      <c r="D38" s="100" t="str">
        <f t="shared" si="1"/>
        <v/>
      </c>
      <c r="E38" s="101" t="str">
        <f t="shared" si="2"/>
        <v/>
      </c>
      <c r="F38" s="101" t="str">
        <f t="shared" si="3"/>
        <v/>
      </c>
      <c r="G38" s="100" t="str">
        <f t="shared" si="4"/>
        <v/>
      </c>
      <c r="J38" s="99" t="str">
        <f>IF(ROWS($J$10:J38)&gt;$K$4,"",ROWS($I$10:I38))</f>
        <v/>
      </c>
      <c r="K38" s="100" t="str">
        <f t="shared" si="10"/>
        <v/>
      </c>
      <c r="L38" s="111" t="str">
        <f t="shared" si="6"/>
        <v/>
      </c>
      <c r="M38" s="91" t="str">
        <f t="shared" si="7"/>
        <v/>
      </c>
      <c r="N38" s="91" t="str">
        <f t="shared" si="8"/>
        <v/>
      </c>
      <c r="O38" s="109" t="str">
        <f t="shared" si="11"/>
        <v/>
      </c>
    </row>
    <row r="39" spans="2:15" x14ac:dyDescent="0.2">
      <c r="B39" s="99" t="str">
        <f>IF(ROWS($B$10:B39)&gt;$C$4,"",ROWS($A$10:A39))</f>
        <v/>
      </c>
      <c r="C39" s="100" t="str">
        <f t="shared" si="0"/>
        <v/>
      </c>
      <c r="D39" s="100" t="str">
        <f t="shared" si="1"/>
        <v/>
      </c>
      <c r="E39" s="101" t="str">
        <f t="shared" si="2"/>
        <v/>
      </c>
      <c r="F39" s="101" t="str">
        <f t="shared" si="3"/>
        <v/>
      </c>
      <c r="G39" s="100" t="str">
        <f t="shared" si="4"/>
        <v/>
      </c>
      <c r="J39" s="99" t="str">
        <f>IF(ROWS($J$10:J39)&gt;$K$4,"",ROWS($I$10:I39))</f>
        <v/>
      </c>
      <c r="K39" s="100" t="str">
        <f t="shared" si="10"/>
        <v/>
      </c>
      <c r="L39" s="111" t="str">
        <f t="shared" si="6"/>
        <v/>
      </c>
      <c r="M39" s="91" t="str">
        <f t="shared" si="7"/>
        <v/>
      </c>
      <c r="N39" s="91" t="str">
        <f t="shared" si="8"/>
        <v/>
      </c>
      <c r="O39" s="109" t="str">
        <f t="shared" si="11"/>
        <v/>
      </c>
    </row>
    <row r="40" spans="2:15" x14ac:dyDescent="0.2">
      <c r="B40" s="99" t="str">
        <f>IF(ROWS($B$10:B40)&gt;$C$4,"",ROWS($A$10:A40))</f>
        <v/>
      </c>
      <c r="C40" s="100" t="str">
        <f t="shared" si="0"/>
        <v/>
      </c>
      <c r="D40" s="100" t="str">
        <f t="shared" si="1"/>
        <v/>
      </c>
      <c r="E40" s="101" t="str">
        <f t="shared" si="2"/>
        <v/>
      </c>
      <c r="F40" s="101" t="str">
        <f t="shared" si="3"/>
        <v/>
      </c>
      <c r="G40" s="100" t="str">
        <f t="shared" si="4"/>
        <v/>
      </c>
      <c r="J40" s="99" t="str">
        <f>IF(ROWS($J$10:J40)&gt;$K$4,"",ROWS($I$10:I40))</f>
        <v/>
      </c>
      <c r="K40" s="100" t="str">
        <f t="shared" si="10"/>
        <v/>
      </c>
      <c r="L40" s="111" t="str">
        <f t="shared" si="6"/>
        <v/>
      </c>
      <c r="M40" s="91" t="str">
        <f t="shared" si="7"/>
        <v/>
      </c>
      <c r="N40" s="91" t="str">
        <f t="shared" si="8"/>
        <v/>
      </c>
      <c r="O40" s="109" t="str">
        <f t="shared" si="11"/>
        <v/>
      </c>
    </row>
    <row r="41" spans="2:15" x14ac:dyDescent="0.2">
      <c r="B41" s="99" t="str">
        <f>IF(ROWS($B$10:B41)&gt;$C$4,"",ROWS($A$10:A41))</f>
        <v/>
      </c>
      <c r="C41" s="100" t="str">
        <f t="shared" si="0"/>
        <v/>
      </c>
      <c r="D41" s="100" t="str">
        <f t="shared" si="1"/>
        <v/>
      </c>
      <c r="E41" s="101" t="str">
        <f t="shared" si="2"/>
        <v/>
      </c>
      <c r="F41" s="101" t="str">
        <f t="shared" si="3"/>
        <v/>
      </c>
      <c r="G41" s="100" t="str">
        <f t="shared" si="4"/>
        <v/>
      </c>
      <c r="J41" s="99" t="str">
        <f>IF(ROWS($J$10:J41)&gt;$K$4,"",ROWS($I$10:I41))</f>
        <v/>
      </c>
      <c r="K41" s="100" t="str">
        <f t="shared" si="10"/>
        <v/>
      </c>
      <c r="L41" s="111" t="str">
        <f t="shared" si="6"/>
        <v/>
      </c>
      <c r="M41" s="91" t="str">
        <f t="shared" si="7"/>
        <v/>
      </c>
      <c r="N41" s="91" t="str">
        <f t="shared" si="8"/>
        <v/>
      </c>
      <c r="O41" s="109" t="str">
        <f t="shared" si="11"/>
        <v/>
      </c>
    </row>
    <row r="42" spans="2:15" x14ac:dyDescent="0.2">
      <c r="B42" s="99" t="str">
        <f>IF(ROWS($B$10:B42)&gt;$C$4,"",ROWS($A$10:A42))</f>
        <v/>
      </c>
      <c r="C42" s="100" t="str">
        <f t="shared" si="0"/>
        <v/>
      </c>
      <c r="D42" s="100" t="str">
        <f t="shared" si="1"/>
        <v/>
      </c>
      <c r="E42" s="101" t="str">
        <f t="shared" si="2"/>
        <v/>
      </c>
      <c r="F42" s="101" t="str">
        <f t="shared" si="3"/>
        <v/>
      </c>
      <c r="G42" s="100" t="str">
        <f t="shared" si="4"/>
        <v/>
      </c>
      <c r="J42" s="99" t="str">
        <f>IF(ROWS($J$10:J42)&gt;$K$4,"",ROWS($I$10:I42))</f>
        <v/>
      </c>
      <c r="K42" s="100" t="str">
        <f t="shared" si="10"/>
        <v/>
      </c>
      <c r="L42" s="111" t="str">
        <f t="shared" si="6"/>
        <v/>
      </c>
      <c r="M42" s="91" t="str">
        <f t="shared" si="7"/>
        <v/>
      </c>
      <c r="N42" s="91" t="str">
        <f t="shared" si="8"/>
        <v/>
      </c>
      <c r="O42" s="109" t="str">
        <f t="shared" si="11"/>
        <v/>
      </c>
    </row>
    <row r="43" spans="2:15" x14ac:dyDescent="0.2">
      <c r="B43" s="99" t="str">
        <f>IF(ROWS($B$10:B43)&gt;$C$4,"",ROWS($A$10:A43))</f>
        <v/>
      </c>
      <c r="C43" s="100" t="str">
        <f t="shared" si="0"/>
        <v/>
      </c>
      <c r="D43" s="100" t="str">
        <f t="shared" si="1"/>
        <v/>
      </c>
      <c r="E43" s="101" t="str">
        <f t="shared" si="2"/>
        <v/>
      </c>
      <c r="F43" s="101" t="str">
        <f t="shared" si="3"/>
        <v/>
      </c>
      <c r="G43" s="100" t="str">
        <f t="shared" si="4"/>
        <v/>
      </c>
      <c r="J43" s="99" t="str">
        <f>IF(ROWS($J$10:J43)&gt;$K$4,"",ROWS($I$10:I43))</f>
        <v/>
      </c>
      <c r="K43" s="100" t="str">
        <f t="shared" si="10"/>
        <v/>
      </c>
      <c r="L43" s="111" t="str">
        <f t="shared" si="6"/>
        <v/>
      </c>
      <c r="M43" s="91" t="str">
        <f t="shared" si="7"/>
        <v/>
      </c>
      <c r="N43" s="91" t="str">
        <f t="shared" si="8"/>
        <v/>
      </c>
      <c r="O43" s="109" t="str">
        <f t="shared" si="11"/>
        <v/>
      </c>
    </row>
    <row r="44" spans="2:15" x14ac:dyDescent="0.2">
      <c r="B44" s="99" t="str">
        <f>IF(ROWS($B$10:B44)&gt;$C$4,"",ROWS($A$10:A44))</f>
        <v/>
      </c>
      <c r="C44" s="100" t="str">
        <f t="shared" si="0"/>
        <v/>
      </c>
      <c r="D44" s="100" t="str">
        <f t="shared" si="1"/>
        <v/>
      </c>
      <c r="E44" s="101" t="str">
        <f t="shared" si="2"/>
        <v/>
      </c>
      <c r="F44" s="101" t="str">
        <f t="shared" si="3"/>
        <v/>
      </c>
      <c r="G44" s="100" t="str">
        <f t="shared" si="4"/>
        <v/>
      </c>
      <c r="J44" s="99" t="str">
        <f>IF(ROWS($J$10:J44)&gt;$K$4,"",ROWS($I$10:I44))</f>
        <v/>
      </c>
      <c r="K44" s="100" t="str">
        <f t="shared" si="10"/>
        <v/>
      </c>
      <c r="L44" s="111" t="str">
        <f t="shared" si="6"/>
        <v/>
      </c>
      <c r="M44" s="91" t="str">
        <f t="shared" si="7"/>
        <v/>
      </c>
      <c r="N44" s="91" t="str">
        <f t="shared" si="8"/>
        <v/>
      </c>
      <c r="O44" s="109" t="str">
        <f t="shared" si="11"/>
        <v/>
      </c>
    </row>
    <row r="45" spans="2:15" x14ac:dyDescent="0.2">
      <c r="B45" s="99" t="str">
        <f>IF(ROWS($B$10:B45)&gt;$C$4,"",ROWS($A$10:A45))</f>
        <v/>
      </c>
      <c r="C45" s="100" t="str">
        <f t="shared" si="0"/>
        <v/>
      </c>
      <c r="D45" s="100" t="str">
        <f t="shared" si="1"/>
        <v/>
      </c>
      <c r="E45" s="101" t="str">
        <f t="shared" si="2"/>
        <v/>
      </c>
      <c r="F45" s="101" t="str">
        <f t="shared" si="3"/>
        <v/>
      </c>
      <c r="G45" s="100" t="str">
        <f t="shared" si="4"/>
        <v/>
      </c>
      <c r="J45" s="99" t="str">
        <f>IF(ROWS($J$10:J45)&gt;$K$4,"",ROWS($I$10:I45))</f>
        <v/>
      </c>
      <c r="K45" s="100" t="str">
        <f t="shared" si="10"/>
        <v/>
      </c>
      <c r="L45" s="111" t="str">
        <f t="shared" si="6"/>
        <v/>
      </c>
      <c r="M45" s="91" t="str">
        <f t="shared" si="7"/>
        <v/>
      </c>
      <c r="N45" s="91" t="str">
        <f t="shared" si="8"/>
        <v/>
      </c>
      <c r="O45" s="109" t="str">
        <f t="shared" si="11"/>
        <v/>
      </c>
    </row>
    <row r="46" spans="2:15" x14ac:dyDescent="0.2">
      <c r="B46" s="99" t="str">
        <f>IF(ROWS($B$10:B46)&gt;$C$4,"",ROWS($A$10:A46))</f>
        <v/>
      </c>
      <c r="C46" s="100" t="str">
        <f t="shared" si="0"/>
        <v/>
      </c>
      <c r="D46" s="100" t="str">
        <f t="shared" si="1"/>
        <v/>
      </c>
      <c r="E46" s="101" t="str">
        <f t="shared" si="2"/>
        <v/>
      </c>
      <c r="F46" s="101" t="str">
        <f t="shared" si="3"/>
        <v/>
      </c>
      <c r="G46" s="100" t="str">
        <f t="shared" si="4"/>
        <v/>
      </c>
      <c r="J46" s="99" t="str">
        <f>IF(ROWS($J$10:J46)&gt;$K$4,"",ROWS($I$10:I46))</f>
        <v/>
      </c>
      <c r="K46" s="100" t="str">
        <f t="shared" si="10"/>
        <v/>
      </c>
      <c r="L46" s="111" t="str">
        <f t="shared" si="6"/>
        <v/>
      </c>
      <c r="M46" s="91" t="str">
        <f t="shared" si="7"/>
        <v/>
      </c>
      <c r="N46" s="91" t="str">
        <f t="shared" si="8"/>
        <v/>
      </c>
      <c r="O46" s="109" t="str">
        <f t="shared" si="11"/>
        <v/>
      </c>
    </row>
    <row r="47" spans="2:15" x14ac:dyDescent="0.2">
      <c r="B47" s="99" t="str">
        <f>IF(ROWS($B$10:B47)&gt;$C$4,"",ROWS($A$10:A47))</f>
        <v/>
      </c>
      <c r="C47" s="100" t="str">
        <f t="shared" si="0"/>
        <v/>
      </c>
      <c r="D47" s="100" t="str">
        <f t="shared" si="1"/>
        <v/>
      </c>
      <c r="E47" s="101" t="str">
        <f t="shared" si="2"/>
        <v/>
      </c>
      <c r="F47" s="101" t="str">
        <f t="shared" si="3"/>
        <v/>
      </c>
      <c r="G47" s="100" t="str">
        <f t="shared" si="4"/>
        <v/>
      </c>
      <c r="J47" s="99" t="str">
        <f>IF(ROWS($J$10:J47)&gt;$K$4,"",ROWS($I$10:I47))</f>
        <v/>
      </c>
      <c r="K47" s="100" t="str">
        <f t="shared" si="10"/>
        <v/>
      </c>
      <c r="L47" s="111" t="str">
        <f t="shared" si="6"/>
        <v/>
      </c>
      <c r="M47" s="91" t="str">
        <f t="shared" si="7"/>
        <v/>
      </c>
      <c r="N47" s="91" t="str">
        <f t="shared" si="8"/>
        <v/>
      </c>
      <c r="O47" s="109" t="str">
        <f t="shared" si="11"/>
        <v/>
      </c>
    </row>
    <row r="48" spans="2:15" x14ac:dyDescent="0.2">
      <c r="B48" s="99" t="str">
        <f>IF(ROWS($B$10:B48)&gt;$C$4,"",ROWS($A$10:A48))</f>
        <v/>
      </c>
      <c r="C48" s="100" t="str">
        <f t="shared" si="0"/>
        <v/>
      </c>
      <c r="D48" s="100" t="str">
        <f t="shared" si="1"/>
        <v/>
      </c>
      <c r="E48" s="101" t="str">
        <f t="shared" si="2"/>
        <v/>
      </c>
      <c r="F48" s="101" t="str">
        <f t="shared" si="3"/>
        <v/>
      </c>
      <c r="G48" s="100" t="str">
        <f t="shared" si="4"/>
        <v/>
      </c>
      <c r="J48" s="99" t="str">
        <f>IF(ROWS($J$10:J48)&gt;$K$4,"",ROWS($I$10:I48))</f>
        <v/>
      </c>
      <c r="K48" s="100" t="str">
        <f t="shared" si="10"/>
        <v/>
      </c>
      <c r="L48" s="111" t="str">
        <f t="shared" si="6"/>
        <v/>
      </c>
      <c r="M48" s="91" t="str">
        <f t="shared" si="7"/>
        <v/>
      </c>
      <c r="N48" s="91" t="str">
        <f t="shared" si="8"/>
        <v/>
      </c>
      <c r="O48" s="109" t="str">
        <f t="shared" si="11"/>
        <v/>
      </c>
    </row>
    <row r="49" spans="2:15" x14ac:dyDescent="0.2">
      <c r="B49" s="99" t="str">
        <f>IF(ROWS($B$10:B49)&gt;$C$4,"",ROWS($A$10:A49))</f>
        <v/>
      </c>
      <c r="C49" s="100" t="str">
        <f t="shared" si="0"/>
        <v/>
      </c>
      <c r="D49" s="100" t="str">
        <f t="shared" si="1"/>
        <v/>
      </c>
      <c r="E49" s="101" t="str">
        <f t="shared" si="2"/>
        <v/>
      </c>
      <c r="F49" s="101" t="str">
        <f t="shared" si="3"/>
        <v/>
      </c>
      <c r="G49" s="100" t="str">
        <f t="shared" si="4"/>
        <v/>
      </c>
      <c r="J49" s="99" t="str">
        <f>IF(ROWS($J$10:J49)&gt;$K$4,"",ROWS($I$10:I49))</f>
        <v/>
      </c>
      <c r="K49" s="100" t="str">
        <f t="shared" si="10"/>
        <v/>
      </c>
      <c r="L49" s="111" t="str">
        <f t="shared" si="6"/>
        <v/>
      </c>
      <c r="M49" s="91" t="str">
        <f t="shared" si="7"/>
        <v/>
      </c>
      <c r="N49" s="91" t="str">
        <f t="shared" si="8"/>
        <v/>
      </c>
      <c r="O49" s="109" t="str">
        <f t="shared" si="11"/>
        <v/>
      </c>
    </row>
    <row r="50" spans="2:15" x14ac:dyDescent="0.2">
      <c r="B50" s="99" t="str">
        <f>IF(ROWS($B$10:B50)&gt;$C$4,"",ROWS($A$10:A50))</f>
        <v/>
      </c>
      <c r="C50" s="100" t="str">
        <f t="shared" si="0"/>
        <v/>
      </c>
      <c r="D50" s="100" t="str">
        <f t="shared" si="1"/>
        <v/>
      </c>
      <c r="E50" s="101" t="str">
        <f t="shared" si="2"/>
        <v/>
      </c>
      <c r="F50" s="101" t="str">
        <f t="shared" si="3"/>
        <v/>
      </c>
      <c r="G50" s="100" t="str">
        <f t="shared" si="4"/>
        <v/>
      </c>
      <c r="J50" s="99" t="str">
        <f>IF(ROWS($J$10:J50)&gt;$K$4,"",ROWS($I$10:I50))</f>
        <v/>
      </c>
      <c r="K50" s="100" t="str">
        <f t="shared" si="10"/>
        <v/>
      </c>
      <c r="L50" s="111" t="str">
        <f t="shared" si="6"/>
        <v/>
      </c>
      <c r="M50" s="91" t="str">
        <f t="shared" si="7"/>
        <v/>
      </c>
      <c r="N50" s="91" t="str">
        <f t="shared" si="8"/>
        <v/>
      </c>
      <c r="O50" s="109" t="str">
        <f t="shared" si="11"/>
        <v/>
      </c>
    </row>
    <row r="51" spans="2:15" x14ac:dyDescent="0.2">
      <c r="B51" s="99" t="str">
        <f>IF(ROWS($B$10:B51)&gt;$C$4,"",ROWS($A$10:A51))</f>
        <v/>
      </c>
      <c r="C51" s="100" t="str">
        <f t="shared" si="0"/>
        <v/>
      </c>
      <c r="D51" s="100" t="str">
        <f t="shared" si="1"/>
        <v/>
      </c>
      <c r="E51" s="101" t="str">
        <f t="shared" si="2"/>
        <v/>
      </c>
      <c r="F51" s="101" t="str">
        <f t="shared" si="3"/>
        <v/>
      </c>
      <c r="G51" s="100" t="str">
        <f t="shared" si="4"/>
        <v/>
      </c>
      <c r="J51" s="99" t="str">
        <f>IF(ROWS($J$10:J51)&gt;$K$4,"",ROWS($I$10:I51))</f>
        <v/>
      </c>
      <c r="K51" s="100" t="str">
        <f t="shared" si="10"/>
        <v/>
      </c>
      <c r="L51" s="111" t="str">
        <f t="shared" si="6"/>
        <v/>
      </c>
      <c r="M51" s="91" t="str">
        <f t="shared" si="7"/>
        <v/>
      </c>
      <c r="N51" s="91" t="str">
        <f t="shared" si="8"/>
        <v/>
      </c>
      <c r="O51" s="109" t="str">
        <f t="shared" si="11"/>
        <v/>
      </c>
    </row>
    <row r="52" spans="2:15" x14ac:dyDescent="0.2">
      <c r="B52" s="99" t="str">
        <f>IF(ROWS($B$10:B52)&gt;$C$4,"",ROWS($A$10:A52))</f>
        <v/>
      </c>
      <c r="C52" s="100" t="str">
        <f t="shared" si="0"/>
        <v/>
      </c>
      <c r="D52" s="100" t="str">
        <f t="shared" si="1"/>
        <v/>
      </c>
      <c r="E52" s="101" t="str">
        <f t="shared" si="2"/>
        <v/>
      </c>
      <c r="F52" s="101" t="str">
        <f t="shared" si="3"/>
        <v/>
      </c>
      <c r="G52" s="100" t="str">
        <f t="shared" si="4"/>
        <v/>
      </c>
      <c r="J52" s="99" t="str">
        <f>IF(ROWS($J$10:J52)&gt;$K$4,"",ROWS($I$10:I52))</f>
        <v/>
      </c>
      <c r="K52" s="100" t="str">
        <f t="shared" si="10"/>
        <v/>
      </c>
      <c r="L52" s="111" t="str">
        <f t="shared" si="6"/>
        <v/>
      </c>
      <c r="M52" s="91" t="str">
        <f t="shared" si="7"/>
        <v/>
      </c>
      <c r="N52" s="91" t="str">
        <f t="shared" si="8"/>
        <v/>
      </c>
      <c r="O52" s="109" t="str">
        <f t="shared" si="11"/>
        <v/>
      </c>
    </row>
    <row r="53" spans="2:15" x14ac:dyDescent="0.2">
      <c r="B53" s="99" t="str">
        <f>IF(ROWS($B$10:B53)&gt;$C$4,"",ROWS($A$10:A53))</f>
        <v/>
      </c>
      <c r="C53" s="100" t="str">
        <f t="shared" si="0"/>
        <v/>
      </c>
      <c r="D53" s="100" t="str">
        <f t="shared" si="1"/>
        <v/>
      </c>
      <c r="E53" s="101" t="str">
        <f t="shared" si="2"/>
        <v/>
      </c>
      <c r="F53" s="101" t="str">
        <f t="shared" si="3"/>
        <v/>
      </c>
      <c r="G53" s="100" t="str">
        <f t="shared" si="4"/>
        <v/>
      </c>
      <c r="J53" s="99" t="str">
        <f>IF(ROWS($J$10:J53)&gt;$K$4,"",ROWS($I$10:I53))</f>
        <v/>
      </c>
      <c r="K53" s="100" t="str">
        <f t="shared" si="10"/>
        <v/>
      </c>
      <c r="L53" s="111" t="str">
        <f t="shared" si="6"/>
        <v/>
      </c>
      <c r="M53" s="91" t="str">
        <f t="shared" si="7"/>
        <v/>
      </c>
      <c r="N53" s="91" t="str">
        <f t="shared" si="8"/>
        <v/>
      </c>
      <c r="O53" s="109" t="str">
        <f t="shared" si="11"/>
        <v/>
      </c>
    </row>
    <row r="54" spans="2:15" x14ac:dyDescent="0.2">
      <c r="B54" s="99" t="str">
        <f>IF(ROWS($B$10:B54)&gt;$C$4,"",ROWS($A$10:A54))</f>
        <v/>
      </c>
      <c r="C54" s="100" t="str">
        <f t="shared" si="0"/>
        <v/>
      </c>
      <c r="D54" s="100" t="str">
        <f t="shared" si="1"/>
        <v/>
      </c>
      <c r="E54" s="101" t="str">
        <f t="shared" si="2"/>
        <v/>
      </c>
      <c r="F54" s="101" t="str">
        <f t="shared" si="3"/>
        <v/>
      </c>
      <c r="G54" s="100" t="str">
        <f t="shared" si="4"/>
        <v/>
      </c>
      <c r="J54" s="99" t="str">
        <f>IF(ROWS($J$10:J54)&gt;$K$4,"",ROWS($I$10:I54))</f>
        <v/>
      </c>
      <c r="K54" s="100" t="str">
        <f t="shared" si="10"/>
        <v/>
      </c>
      <c r="L54" s="111" t="str">
        <f t="shared" si="6"/>
        <v/>
      </c>
      <c r="M54" s="91" t="str">
        <f t="shared" si="7"/>
        <v/>
      </c>
      <c r="N54" s="91" t="str">
        <f t="shared" si="8"/>
        <v/>
      </c>
      <c r="O54" s="109" t="str">
        <f t="shared" si="11"/>
        <v/>
      </c>
    </row>
    <row r="55" spans="2:15" x14ac:dyDescent="0.2">
      <c r="B55" s="99" t="str">
        <f>IF(ROWS($B$10:B55)&gt;$C$4,"",ROWS($A$10:A55))</f>
        <v/>
      </c>
      <c r="C55" s="100" t="str">
        <f t="shared" si="0"/>
        <v/>
      </c>
      <c r="D55" s="100" t="str">
        <f t="shared" si="1"/>
        <v/>
      </c>
      <c r="E55" s="101" t="str">
        <f t="shared" si="2"/>
        <v/>
      </c>
      <c r="F55" s="101" t="str">
        <f t="shared" si="3"/>
        <v/>
      </c>
      <c r="G55" s="100" t="str">
        <f t="shared" si="4"/>
        <v/>
      </c>
      <c r="J55" s="99" t="str">
        <f>IF(ROWS($J$10:J55)&gt;$K$4,"",ROWS($I$10:I55))</f>
        <v/>
      </c>
      <c r="K55" s="100" t="str">
        <f t="shared" si="10"/>
        <v/>
      </c>
      <c r="L55" s="111" t="str">
        <f t="shared" si="6"/>
        <v/>
      </c>
      <c r="M55" s="91" t="str">
        <f t="shared" si="7"/>
        <v/>
      </c>
      <c r="N55" s="91" t="str">
        <f t="shared" si="8"/>
        <v/>
      </c>
      <c r="O55" s="109" t="str">
        <f t="shared" si="11"/>
        <v/>
      </c>
    </row>
    <row r="56" spans="2:15" x14ac:dyDescent="0.2">
      <c r="B56" s="99" t="str">
        <f>IF(ROWS($B$10:B56)&gt;$C$4,"",ROWS($A$10:A56))</f>
        <v/>
      </c>
      <c r="C56" s="100" t="str">
        <f t="shared" si="0"/>
        <v/>
      </c>
      <c r="D56" s="100" t="str">
        <f t="shared" si="1"/>
        <v/>
      </c>
      <c r="E56" s="101" t="str">
        <f t="shared" si="2"/>
        <v/>
      </c>
      <c r="F56" s="101" t="str">
        <f t="shared" si="3"/>
        <v/>
      </c>
      <c r="G56" s="100" t="str">
        <f t="shared" si="4"/>
        <v/>
      </c>
      <c r="J56" s="99" t="str">
        <f>IF(ROWS($J$10:J56)&gt;$K$4,"",ROWS($I$10:I56))</f>
        <v/>
      </c>
      <c r="K56" s="100" t="str">
        <f t="shared" si="10"/>
        <v/>
      </c>
      <c r="L56" s="111" t="str">
        <f t="shared" si="6"/>
        <v/>
      </c>
      <c r="M56" s="91" t="str">
        <f t="shared" si="7"/>
        <v/>
      </c>
      <c r="N56" s="91" t="str">
        <f t="shared" si="8"/>
        <v/>
      </c>
      <c r="O56" s="109" t="str">
        <f t="shared" si="11"/>
        <v/>
      </c>
    </row>
    <row r="57" spans="2:15" x14ac:dyDescent="0.2">
      <c r="B57" s="99" t="str">
        <f>IF(ROWS($B$10:B57)&gt;$C$4,"",ROWS($A$10:A57))</f>
        <v/>
      </c>
      <c r="C57" s="100" t="str">
        <f t="shared" si="0"/>
        <v/>
      </c>
      <c r="D57" s="100" t="str">
        <f t="shared" si="1"/>
        <v/>
      </c>
      <c r="E57" s="101" t="str">
        <f t="shared" si="2"/>
        <v/>
      </c>
      <c r="F57" s="101" t="str">
        <f t="shared" si="3"/>
        <v/>
      </c>
      <c r="G57" s="100" t="str">
        <f t="shared" si="4"/>
        <v/>
      </c>
      <c r="J57" s="99" t="str">
        <f>IF(ROWS($J$10:J57)&gt;$K$4,"",ROWS($I$10:I57))</f>
        <v/>
      </c>
      <c r="K57" s="100" t="str">
        <f t="shared" si="10"/>
        <v/>
      </c>
      <c r="L57" s="111" t="str">
        <f t="shared" si="6"/>
        <v/>
      </c>
      <c r="M57" s="91" t="str">
        <f t="shared" si="7"/>
        <v/>
      </c>
      <c r="N57" s="91" t="str">
        <f t="shared" si="8"/>
        <v/>
      </c>
      <c r="O57" s="109" t="str">
        <f t="shared" si="11"/>
        <v/>
      </c>
    </row>
    <row r="58" spans="2:15" x14ac:dyDescent="0.2">
      <c r="B58" s="99" t="str">
        <f>IF(ROWS($B$10:B58)&gt;$C$4,"",ROWS($A$10:A58))</f>
        <v/>
      </c>
      <c r="C58" s="100" t="str">
        <f t="shared" si="0"/>
        <v/>
      </c>
      <c r="D58" s="100" t="str">
        <f t="shared" si="1"/>
        <v/>
      </c>
      <c r="E58" s="101" t="str">
        <f t="shared" si="2"/>
        <v/>
      </c>
      <c r="F58" s="101" t="str">
        <f t="shared" si="3"/>
        <v/>
      </c>
      <c r="G58" s="100" t="str">
        <f t="shared" si="4"/>
        <v/>
      </c>
      <c r="J58" s="99" t="str">
        <f>IF(ROWS($J$10:J58)&gt;$K$4,"",ROWS($I$10:I58))</f>
        <v/>
      </c>
      <c r="K58" s="100" t="str">
        <f t="shared" si="10"/>
        <v/>
      </c>
      <c r="L58" s="111" t="str">
        <f t="shared" si="6"/>
        <v/>
      </c>
      <c r="M58" s="91" t="str">
        <f t="shared" si="7"/>
        <v/>
      </c>
      <c r="N58" s="91" t="str">
        <f t="shared" si="8"/>
        <v/>
      </c>
      <c r="O58" s="109" t="str">
        <f t="shared" si="11"/>
        <v/>
      </c>
    </row>
    <row r="59" spans="2:15" x14ac:dyDescent="0.2">
      <c r="B59" s="99" t="str">
        <f>IF(ROWS($B$10:B59)&gt;$C$4,"",ROWS($A$10:A59))</f>
        <v/>
      </c>
      <c r="C59" s="100" t="str">
        <f t="shared" si="0"/>
        <v/>
      </c>
      <c r="D59" s="100" t="str">
        <f t="shared" si="1"/>
        <v/>
      </c>
      <c r="E59" s="101" t="str">
        <f t="shared" si="2"/>
        <v/>
      </c>
      <c r="F59" s="101" t="str">
        <f t="shared" si="3"/>
        <v/>
      </c>
      <c r="G59" s="100" t="str">
        <f t="shared" si="4"/>
        <v/>
      </c>
      <c r="J59" s="99" t="str">
        <f>IF(ROWS($J$10:J59)&gt;$K$4,"",ROWS($I$10:I59))</f>
        <v/>
      </c>
      <c r="K59" s="100" t="str">
        <f t="shared" si="10"/>
        <v/>
      </c>
      <c r="L59" s="111" t="str">
        <f t="shared" si="6"/>
        <v/>
      </c>
      <c r="M59" s="91" t="str">
        <f t="shared" si="7"/>
        <v/>
      </c>
      <c r="N59" s="91" t="str">
        <f t="shared" si="8"/>
        <v/>
      </c>
      <c r="O59" s="109" t="str">
        <f t="shared" si="11"/>
        <v/>
      </c>
    </row>
    <row r="60" spans="2:15" x14ac:dyDescent="0.2">
      <c r="B60" s="99" t="str">
        <f>IF(ROWS($B$10:B60)&gt;$C$4,"",ROWS($A$10:A60))</f>
        <v/>
      </c>
      <c r="C60" s="100" t="str">
        <f t="shared" si="0"/>
        <v/>
      </c>
      <c r="D60" s="100" t="str">
        <f t="shared" si="1"/>
        <v/>
      </c>
      <c r="E60" s="101" t="str">
        <f t="shared" si="2"/>
        <v/>
      </c>
      <c r="F60" s="101" t="str">
        <f t="shared" si="3"/>
        <v/>
      </c>
      <c r="G60" s="100" t="str">
        <f t="shared" si="4"/>
        <v/>
      </c>
      <c r="J60" s="99" t="str">
        <f>IF(ROWS($J$10:J60)&gt;$K$4,"",ROWS($I$10:I60))</f>
        <v/>
      </c>
      <c r="K60" s="100" t="str">
        <f t="shared" si="10"/>
        <v/>
      </c>
      <c r="L60" s="111" t="str">
        <f t="shared" si="6"/>
        <v/>
      </c>
      <c r="M60" s="91" t="str">
        <f t="shared" si="7"/>
        <v/>
      </c>
      <c r="N60" s="91" t="str">
        <f t="shared" si="8"/>
        <v/>
      </c>
      <c r="O60" s="109" t="str">
        <f t="shared" si="11"/>
        <v/>
      </c>
    </row>
    <row r="61" spans="2:15" x14ac:dyDescent="0.2">
      <c r="B61" s="99" t="str">
        <f>IF(ROWS($B$10:B61)&gt;$C$4,"",ROWS($A$10:A61))</f>
        <v/>
      </c>
      <c r="C61" s="100" t="str">
        <f t="shared" si="0"/>
        <v/>
      </c>
      <c r="D61" s="100" t="str">
        <f t="shared" si="1"/>
        <v/>
      </c>
      <c r="E61" s="101" t="str">
        <f t="shared" si="2"/>
        <v/>
      </c>
      <c r="F61" s="101" t="str">
        <f t="shared" si="3"/>
        <v/>
      </c>
      <c r="G61" s="100" t="str">
        <f t="shared" si="4"/>
        <v/>
      </c>
      <c r="J61" s="99" t="str">
        <f>IF(ROWS($J$10:J61)&gt;$K$4,"",ROWS($I$10:I61))</f>
        <v/>
      </c>
      <c r="K61" s="100" t="str">
        <f t="shared" si="10"/>
        <v/>
      </c>
      <c r="L61" s="111" t="str">
        <f t="shared" si="6"/>
        <v/>
      </c>
      <c r="M61" s="91" t="str">
        <f t="shared" si="7"/>
        <v/>
      </c>
      <c r="N61" s="91" t="str">
        <f t="shared" si="8"/>
        <v/>
      </c>
      <c r="O61" s="109" t="str">
        <f t="shared" si="11"/>
        <v/>
      </c>
    </row>
    <row r="62" spans="2:15" x14ac:dyDescent="0.2">
      <c r="B62" s="99" t="str">
        <f>IF(ROWS($B$10:B62)&gt;$C$4,"",ROWS($A$10:A62))</f>
        <v/>
      </c>
      <c r="C62" s="100" t="str">
        <f t="shared" si="0"/>
        <v/>
      </c>
      <c r="D62" s="100" t="str">
        <f t="shared" si="1"/>
        <v/>
      </c>
      <c r="E62" s="101" t="str">
        <f t="shared" si="2"/>
        <v/>
      </c>
      <c r="F62" s="101" t="str">
        <f t="shared" si="3"/>
        <v/>
      </c>
      <c r="G62" s="100" t="str">
        <f t="shared" si="4"/>
        <v/>
      </c>
      <c r="J62" s="99" t="str">
        <f>IF(ROWS($J$10:J62)&gt;$K$4,"",ROWS($I$10:I62))</f>
        <v/>
      </c>
      <c r="K62" s="100" t="str">
        <f t="shared" si="10"/>
        <v/>
      </c>
      <c r="L62" s="111" t="str">
        <f t="shared" si="6"/>
        <v/>
      </c>
      <c r="M62" s="91" t="str">
        <f t="shared" si="7"/>
        <v/>
      </c>
      <c r="N62" s="91" t="str">
        <f t="shared" si="8"/>
        <v/>
      </c>
      <c r="O62" s="109" t="str">
        <f t="shared" si="11"/>
        <v/>
      </c>
    </row>
    <row r="63" spans="2:15" x14ac:dyDescent="0.2">
      <c r="B63" s="99" t="str">
        <f>IF(ROWS($B$10:B63)&gt;$C$4,"",ROWS($A$10:A63))</f>
        <v/>
      </c>
      <c r="C63" s="100" t="str">
        <f t="shared" si="0"/>
        <v/>
      </c>
      <c r="D63" s="100" t="str">
        <f t="shared" si="1"/>
        <v/>
      </c>
      <c r="E63" s="101" t="str">
        <f t="shared" si="2"/>
        <v/>
      </c>
      <c r="F63" s="101" t="str">
        <f t="shared" si="3"/>
        <v/>
      </c>
      <c r="G63" s="100" t="str">
        <f t="shared" si="4"/>
        <v/>
      </c>
      <c r="J63" s="99" t="str">
        <f>IF(ROWS($J$10:J63)&gt;$K$4,"",ROWS($I$10:I63))</f>
        <v/>
      </c>
      <c r="K63" s="100" t="str">
        <f t="shared" si="10"/>
        <v/>
      </c>
      <c r="L63" s="111" t="str">
        <f t="shared" si="6"/>
        <v/>
      </c>
      <c r="M63" s="91" t="str">
        <f t="shared" si="7"/>
        <v/>
      </c>
      <c r="N63" s="91" t="str">
        <f t="shared" si="8"/>
        <v/>
      </c>
      <c r="O63" s="109" t="str">
        <f t="shared" si="11"/>
        <v/>
      </c>
    </row>
    <row r="64" spans="2:15" x14ac:dyDescent="0.2">
      <c r="B64" s="99" t="str">
        <f>IF(ROWS($B$10:B64)&gt;$C$4,"",ROWS($A$10:A64))</f>
        <v/>
      </c>
      <c r="C64" s="100" t="str">
        <f t="shared" si="0"/>
        <v/>
      </c>
      <c r="D64" s="100" t="str">
        <f t="shared" si="1"/>
        <v/>
      </c>
      <c r="E64" s="101" t="str">
        <f t="shared" si="2"/>
        <v/>
      </c>
      <c r="F64" s="101" t="str">
        <f t="shared" si="3"/>
        <v/>
      </c>
      <c r="G64" s="100" t="str">
        <f t="shared" si="4"/>
        <v/>
      </c>
      <c r="J64" s="99" t="str">
        <f>IF(ROWS($J$10:J64)&gt;$K$4,"",ROWS($I$10:I64))</f>
        <v/>
      </c>
      <c r="K64" s="100" t="str">
        <f t="shared" si="10"/>
        <v/>
      </c>
      <c r="L64" s="111" t="str">
        <f t="shared" si="6"/>
        <v/>
      </c>
      <c r="M64" s="91" t="str">
        <f t="shared" si="7"/>
        <v/>
      </c>
      <c r="N64" s="91" t="str">
        <f t="shared" si="8"/>
        <v/>
      </c>
      <c r="O64" s="109" t="str">
        <f t="shared" si="11"/>
        <v/>
      </c>
    </row>
    <row r="65" spans="2:15" x14ac:dyDescent="0.2">
      <c r="B65" s="99" t="str">
        <f>IF(ROWS($B$10:B65)&gt;$C$4,"",ROWS($A$10:A65))</f>
        <v/>
      </c>
      <c r="C65" s="100" t="str">
        <f t="shared" si="0"/>
        <v/>
      </c>
      <c r="D65" s="100" t="str">
        <f t="shared" si="1"/>
        <v/>
      </c>
      <c r="E65" s="101" t="str">
        <f t="shared" si="2"/>
        <v/>
      </c>
      <c r="F65" s="101" t="str">
        <f t="shared" si="3"/>
        <v/>
      </c>
      <c r="G65" s="100" t="str">
        <f t="shared" si="4"/>
        <v/>
      </c>
      <c r="J65" s="99" t="str">
        <f>IF(ROWS($J$10:J65)&gt;$K$4,"",ROWS($I$10:I65))</f>
        <v/>
      </c>
      <c r="K65" s="100" t="str">
        <f t="shared" si="10"/>
        <v/>
      </c>
      <c r="L65" s="111" t="str">
        <f t="shared" si="6"/>
        <v/>
      </c>
      <c r="M65" s="91" t="str">
        <f t="shared" si="7"/>
        <v/>
      </c>
      <c r="N65" s="91" t="str">
        <f t="shared" si="8"/>
        <v/>
      </c>
      <c r="O65" s="109" t="str">
        <f t="shared" si="11"/>
        <v/>
      </c>
    </row>
    <row r="66" spans="2:15" x14ac:dyDescent="0.2">
      <c r="B66" s="99" t="str">
        <f>IF(ROWS($B$10:B66)&gt;$C$4,"",ROWS($A$10:A66))</f>
        <v/>
      </c>
      <c r="C66" s="100" t="str">
        <f t="shared" si="0"/>
        <v/>
      </c>
      <c r="D66" s="100" t="str">
        <f t="shared" si="1"/>
        <v/>
      </c>
      <c r="E66" s="101" t="str">
        <f t="shared" si="2"/>
        <v/>
      </c>
      <c r="F66" s="101" t="str">
        <f t="shared" si="3"/>
        <v/>
      </c>
      <c r="G66" s="100" t="str">
        <f t="shared" si="4"/>
        <v/>
      </c>
      <c r="J66" s="99" t="str">
        <f>IF(ROWS($J$10:J66)&gt;$K$4,"",ROWS($I$10:I66))</f>
        <v/>
      </c>
      <c r="K66" s="100" t="str">
        <f t="shared" si="10"/>
        <v/>
      </c>
      <c r="L66" s="111" t="str">
        <f t="shared" si="6"/>
        <v/>
      </c>
      <c r="M66" s="91" t="str">
        <f t="shared" si="7"/>
        <v/>
      </c>
      <c r="N66" s="91" t="str">
        <f t="shared" si="8"/>
        <v/>
      </c>
      <c r="O66" s="109" t="str">
        <f t="shared" si="11"/>
        <v/>
      </c>
    </row>
    <row r="67" spans="2:15" x14ac:dyDescent="0.2">
      <c r="B67" s="99" t="str">
        <f>IF(ROWS($B$10:B67)&gt;$C$4,"",ROWS($A$10:A67))</f>
        <v/>
      </c>
      <c r="C67" s="100" t="str">
        <f t="shared" si="0"/>
        <v/>
      </c>
      <c r="D67" s="100" t="str">
        <f t="shared" si="1"/>
        <v/>
      </c>
      <c r="E67" s="101" t="str">
        <f t="shared" si="2"/>
        <v/>
      </c>
      <c r="F67" s="101" t="str">
        <f t="shared" si="3"/>
        <v/>
      </c>
      <c r="G67" s="100" t="str">
        <f t="shared" si="4"/>
        <v/>
      </c>
      <c r="J67" s="99" t="str">
        <f>IF(ROWS($J$10:J67)&gt;$K$4,"",ROWS($I$10:I67))</f>
        <v/>
      </c>
      <c r="K67" s="100" t="str">
        <f t="shared" si="10"/>
        <v/>
      </c>
      <c r="L67" s="111" t="str">
        <f t="shared" si="6"/>
        <v/>
      </c>
      <c r="M67" s="91" t="str">
        <f t="shared" si="7"/>
        <v/>
      </c>
      <c r="N67" s="91" t="str">
        <f t="shared" si="8"/>
        <v/>
      </c>
      <c r="O67" s="109" t="str">
        <f t="shared" si="11"/>
        <v/>
      </c>
    </row>
    <row r="68" spans="2:15" x14ac:dyDescent="0.2">
      <c r="B68" s="99" t="str">
        <f>IF(ROWS($B$10:B68)&gt;$C$4,"",ROWS($A$10:A68))</f>
        <v/>
      </c>
      <c r="C68" s="100" t="str">
        <f t="shared" si="0"/>
        <v/>
      </c>
      <c r="D68" s="100" t="str">
        <f t="shared" si="1"/>
        <v/>
      </c>
      <c r="E68" s="101" t="str">
        <f t="shared" si="2"/>
        <v/>
      </c>
      <c r="F68" s="101" t="str">
        <f t="shared" si="3"/>
        <v/>
      </c>
      <c r="G68" s="100" t="str">
        <f t="shared" si="4"/>
        <v/>
      </c>
      <c r="J68" s="99" t="str">
        <f>IF(ROWS($J$10:J68)&gt;$K$4,"",ROWS($I$10:I68))</f>
        <v/>
      </c>
      <c r="K68" s="100" t="str">
        <f t="shared" si="10"/>
        <v/>
      </c>
      <c r="L68" s="111" t="str">
        <f t="shared" si="6"/>
        <v/>
      </c>
      <c r="M68" s="91" t="str">
        <f t="shared" si="7"/>
        <v/>
      </c>
      <c r="N68" s="91" t="str">
        <f t="shared" si="8"/>
        <v/>
      </c>
      <c r="O68" s="109" t="str">
        <f t="shared" si="11"/>
        <v/>
      </c>
    </row>
    <row r="69" spans="2:15" x14ac:dyDescent="0.2">
      <c r="B69" s="99" t="str">
        <f>IF(ROWS($B$10:B69)&gt;$C$4,"",ROWS($A$10:A69))</f>
        <v/>
      </c>
      <c r="C69" s="100" t="str">
        <f t="shared" si="0"/>
        <v/>
      </c>
      <c r="D69" s="100" t="str">
        <f t="shared" si="1"/>
        <v/>
      </c>
      <c r="E69" s="101" t="str">
        <f t="shared" si="2"/>
        <v/>
      </c>
      <c r="F69" s="101" t="str">
        <f t="shared" si="3"/>
        <v/>
      </c>
      <c r="G69" s="100" t="str">
        <f t="shared" si="4"/>
        <v/>
      </c>
      <c r="J69" s="99" t="str">
        <f>IF(ROWS($J$10:J69)&gt;$K$4,"",ROWS($I$10:I69))</f>
        <v/>
      </c>
      <c r="K69" s="100" t="str">
        <f t="shared" si="10"/>
        <v/>
      </c>
      <c r="L69" s="111" t="str">
        <f t="shared" si="6"/>
        <v/>
      </c>
      <c r="M69" s="91" t="str">
        <f t="shared" si="7"/>
        <v/>
      </c>
      <c r="N69" s="91" t="str">
        <f t="shared" si="8"/>
        <v/>
      </c>
      <c r="O69" s="109" t="str">
        <f t="shared" si="11"/>
        <v/>
      </c>
    </row>
    <row r="70" spans="2:15" x14ac:dyDescent="0.2">
      <c r="B70" s="99" t="str">
        <f>IF(ROWS($B$10:B70)&gt;$C$4,"",ROWS($A$10:A70))</f>
        <v/>
      </c>
      <c r="C70" s="100" t="str">
        <f t="shared" si="0"/>
        <v/>
      </c>
      <c r="D70" s="100" t="str">
        <f t="shared" si="1"/>
        <v/>
      </c>
      <c r="E70" s="101" t="str">
        <f t="shared" si="2"/>
        <v/>
      </c>
      <c r="F70" s="101" t="str">
        <f t="shared" si="3"/>
        <v/>
      </c>
      <c r="G70" s="100" t="str">
        <f t="shared" si="4"/>
        <v/>
      </c>
      <c r="J70" s="99" t="str">
        <f>IF(ROWS($J$10:J70)&gt;$K$4,"",ROWS($I$10:I70))</f>
        <v/>
      </c>
      <c r="K70" s="100" t="str">
        <f t="shared" si="10"/>
        <v/>
      </c>
      <c r="L70" s="111" t="str">
        <f t="shared" si="6"/>
        <v/>
      </c>
      <c r="M70" s="91" t="str">
        <f t="shared" si="7"/>
        <v/>
      </c>
      <c r="N70" s="91" t="str">
        <f t="shared" si="8"/>
        <v/>
      </c>
      <c r="O70" s="109" t="str">
        <f t="shared" si="11"/>
        <v/>
      </c>
    </row>
    <row r="71" spans="2:15" x14ac:dyDescent="0.2">
      <c r="B71" s="99" t="str">
        <f>IF(ROWS($B$10:B71)&gt;$C$4,"",ROWS($A$10:A71))</f>
        <v/>
      </c>
      <c r="C71" s="100" t="str">
        <f t="shared" si="0"/>
        <v/>
      </c>
      <c r="D71" s="100" t="str">
        <f t="shared" si="1"/>
        <v/>
      </c>
      <c r="E71" s="101" t="str">
        <f t="shared" si="2"/>
        <v/>
      </c>
      <c r="F71" s="101" t="str">
        <f t="shared" si="3"/>
        <v/>
      </c>
      <c r="G71" s="100" t="str">
        <f t="shared" si="4"/>
        <v/>
      </c>
      <c r="J71" s="99" t="str">
        <f>IF(ROWS($J$10:J71)&gt;$K$4,"",ROWS($I$10:I71))</f>
        <v/>
      </c>
      <c r="K71" s="100" t="str">
        <f t="shared" si="10"/>
        <v/>
      </c>
      <c r="L71" s="111" t="str">
        <f t="shared" si="6"/>
        <v/>
      </c>
      <c r="M71" s="91" t="str">
        <f t="shared" si="7"/>
        <v/>
      </c>
      <c r="N71" s="91" t="str">
        <f t="shared" si="8"/>
        <v/>
      </c>
      <c r="O71" s="109" t="str">
        <f t="shared" si="11"/>
        <v/>
      </c>
    </row>
    <row r="72" spans="2:15" x14ac:dyDescent="0.2">
      <c r="B72" s="99" t="str">
        <f>IF(ROWS($B$10:B72)&gt;$C$4,"",ROWS($A$10:A72))</f>
        <v/>
      </c>
      <c r="C72" s="100" t="str">
        <f t="shared" si="0"/>
        <v/>
      </c>
      <c r="D72" s="100" t="str">
        <f t="shared" si="1"/>
        <v/>
      </c>
      <c r="E72" s="101" t="str">
        <f t="shared" si="2"/>
        <v/>
      </c>
      <c r="F72" s="101" t="str">
        <f t="shared" si="3"/>
        <v/>
      </c>
      <c r="G72" s="100" t="str">
        <f t="shared" si="4"/>
        <v/>
      </c>
      <c r="J72" s="99" t="str">
        <f>IF(ROWS($J$10:J72)&gt;$K$4,"",ROWS($I$10:I72))</f>
        <v/>
      </c>
      <c r="K72" s="100" t="str">
        <f t="shared" si="10"/>
        <v/>
      </c>
      <c r="L72" s="111" t="str">
        <f t="shared" si="6"/>
        <v/>
      </c>
      <c r="M72" s="91" t="str">
        <f t="shared" si="7"/>
        <v/>
      </c>
      <c r="N72" s="91" t="str">
        <f t="shared" si="8"/>
        <v/>
      </c>
      <c r="O72" s="109" t="str">
        <f t="shared" si="11"/>
        <v/>
      </c>
    </row>
    <row r="73" spans="2:15" x14ac:dyDescent="0.2">
      <c r="B73" s="99" t="str">
        <f>IF(ROWS($B$10:B73)&gt;$C$4,"",ROWS($A$10:A73))</f>
        <v/>
      </c>
      <c r="C73" s="100" t="str">
        <f t="shared" si="0"/>
        <v/>
      </c>
      <c r="D73" s="100" t="str">
        <f t="shared" si="1"/>
        <v/>
      </c>
      <c r="E73" s="101" t="str">
        <f t="shared" si="2"/>
        <v/>
      </c>
      <c r="F73" s="101" t="str">
        <f t="shared" si="3"/>
        <v/>
      </c>
      <c r="G73" s="100" t="str">
        <f t="shared" si="4"/>
        <v/>
      </c>
      <c r="J73" s="99" t="str">
        <f>IF(ROWS($J$10:J73)&gt;$K$4,"",ROWS($I$10:I73))</f>
        <v/>
      </c>
      <c r="K73" s="100" t="str">
        <f t="shared" si="10"/>
        <v/>
      </c>
      <c r="L73" s="111" t="str">
        <f t="shared" si="6"/>
        <v/>
      </c>
      <c r="M73" s="91" t="str">
        <f t="shared" si="7"/>
        <v/>
      </c>
      <c r="N73" s="91" t="str">
        <f t="shared" si="8"/>
        <v/>
      </c>
      <c r="O73" s="109" t="str">
        <f t="shared" si="11"/>
        <v/>
      </c>
    </row>
    <row r="74" spans="2:15" x14ac:dyDescent="0.2">
      <c r="B74" s="99" t="str">
        <f>IF(ROWS($B$10:B74)&gt;$C$4,"",ROWS($A$10:A74))</f>
        <v/>
      </c>
      <c r="C74" s="100" t="str">
        <f t="shared" si="0"/>
        <v/>
      </c>
      <c r="D74" s="100" t="str">
        <f t="shared" si="1"/>
        <v/>
      </c>
      <c r="E74" s="101" t="str">
        <f t="shared" si="2"/>
        <v/>
      </c>
      <c r="F74" s="101" t="str">
        <f t="shared" si="3"/>
        <v/>
      </c>
      <c r="G74" s="100" t="str">
        <f t="shared" si="4"/>
        <v/>
      </c>
      <c r="J74" s="99" t="str">
        <f>IF(ROWS($J$10:J74)&gt;$K$4,"",ROWS($I$10:I74))</f>
        <v/>
      </c>
      <c r="K74" s="100" t="str">
        <f t="shared" si="10"/>
        <v/>
      </c>
      <c r="L74" s="111" t="str">
        <f t="shared" si="6"/>
        <v/>
      </c>
      <c r="M74" s="91" t="str">
        <f t="shared" si="7"/>
        <v/>
      </c>
      <c r="N74" s="91" t="str">
        <f t="shared" si="8"/>
        <v/>
      </c>
      <c r="O74" s="109" t="str">
        <f t="shared" si="11"/>
        <v/>
      </c>
    </row>
    <row r="75" spans="2:15" x14ac:dyDescent="0.2">
      <c r="B75" s="99" t="str">
        <f>IF(ROWS($B$10:B75)&gt;$C$4,"",ROWS($A$10:A75))</f>
        <v/>
      </c>
      <c r="C75" s="100" t="str">
        <f t="shared" ref="C75:C138" si="12">IF(B75="","",IF(B75=1,C70,G74))</f>
        <v/>
      </c>
      <c r="D75" s="100" t="str">
        <f t="shared" ref="D75:D138" si="13">IF(C75="","",C75*$C$6/12)</f>
        <v/>
      </c>
      <c r="E75" s="101" t="str">
        <f t="shared" ref="E75:E138" si="14">IF(C75="","",F75-D75)</f>
        <v/>
      </c>
      <c r="F75" s="101" t="str">
        <f t="shared" ref="F75:F138" si="15">IF(C75="","",-PMT($C$6/12,$C$4-B75+1,C75))</f>
        <v/>
      </c>
      <c r="G75" s="100" t="str">
        <f t="shared" ref="G75:G138" si="16">IF(C75="","",C75-E75)</f>
        <v/>
      </c>
      <c r="J75" s="99" t="str">
        <f>IF(ROWS($J$10:J75)&gt;$K$4,"",ROWS($I$10:I75))</f>
        <v/>
      </c>
      <c r="K75" s="100" t="str">
        <f t="shared" si="10"/>
        <v/>
      </c>
      <c r="L75" s="111" t="str">
        <f t="shared" ref="L75:L138" si="17">IF(K75="","",K75*$K$6/12)</f>
        <v/>
      </c>
      <c r="M75" s="91" t="str">
        <f t="shared" ref="M75:M138" si="18">IF(K75="","","")</f>
        <v/>
      </c>
      <c r="N75" s="91" t="str">
        <f t="shared" ref="N75:N138" si="19">IF(K75="","",SUM(L75:M75))</f>
        <v/>
      </c>
      <c r="O75" s="109" t="str">
        <f t="shared" si="11"/>
        <v/>
      </c>
    </row>
    <row r="76" spans="2:15" x14ac:dyDescent="0.2">
      <c r="B76" s="99" t="str">
        <f>IF(ROWS($B$10:B76)&gt;$C$4,"",ROWS($A$10:A76))</f>
        <v/>
      </c>
      <c r="C76" s="100" t="str">
        <f t="shared" si="12"/>
        <v/>
      </c>
      <c r="D76" s="100" t="str">
        <f t="shared" si="13"/>
        <v/>
      </c>
      <c r="E76" s="101" t="str">
        <f t="shared" si="14"/>
        <v/>
      </c>
      <c r="F76" s="101" t="str">
        <f t="shared" si="15"/>
        <v/>
      </c>
      <c r="G76" s="100" t="str">
        <f t="shared" si="16"/>
        <v/>
      </c>
      <c r="J76" s="99" t="str">
        <f>IF(ROWS($J$10:J76)&gt;$K$4,"",ROWS($I$10:I76))</f>
        <v/>
      </c>
      <c r="K76" s="100" t="str">
        <f t="shared" si="10"/>
        <v/>
      </c>
      <c r="L76" s="111" t="str">
        <f t="shared" si="17"/>
        <v/>
      </c>
      <c r="M76" s="91" t="str">
        <f t="shared" si="18"/>
        <v/>
      </c>
      <c r="N76" s="91" t="str">
        <f t="shared" si="19"/>
        <v/>
      </c>
      <c r="O76" s="109" t="str">
        <f t="shared" si="11"/>
        <v/>
      </c>
    </row>
    <row r="77" spans="2:15" x14ac:dyDescent="0.2">
      <c r="B77" s="99" t="str">
        <f>IF(ROWS($B$10:B77)&gt;$C$4,"",ROWS($A$10:A77))</f>
        <v/>
      </c>
      <c r="C77" s="100" t="str">
        <f t="shared" si="12"/>
        <v/>
      </c>
      <c r="D77" s="100" t="str">
        <f t="shared" si="13"/>
        <v/>
      </c>
      <c r="E77" s="101" t="str">
        <f t="shared" si="14"/>
        <v/>
      </c>
      <c r="F77" s="101" t="str">
        <f t="shared" si="15"/>
        <v/>
      </c>
      <c r="G77" s="100" t="str">
        <f t="shared" si="16"/>
        <v/>
      </c>
      <c r="J77" s="99" t="str">
        <f>IF(ROWS($J$10:J77)&gt;$K$4,"",ROWS($I$10:I77))</f>
        <v/>
      </c>
      <c r="K77" s="100" t="str">
        <f t="shared" si="10"/>
        <v/>
      </c>
      <c r="L77" s="111" t="str">
        <f t="shared" si="17"/>
        <v/>
      </c>
      <c r="M77" s="91" t="str">
        <f t="shared" si="18"/>
        <v/>
      </c>
      <c r="N77" s="91" t="str">
        <f t="shared" si="19"/>
        <v/>
      </c>
      <c r="O77" s="109" t="str">
        <f t="shared" si="11"/>
        <v/>
      </c>
    </row>
    <row r="78" spans="2:15" x14ac:dyDescent="0.2">
      <c r="B78" s="99" t="str">
        <f>IF(ROWS($B$10:B78)&gt;$C$4,"",ROWS($A$10:A78))</f>
        <v/>
      </c>
      <c r="C78" s="100" t="str">
        <f t="shared" si="12"/>
        <v/>
      </c>
      <c r="D78" s="100" t="str">
        <f t="shared" si="13"/>
        <v/>
      </c>
      <c r="E78" s="101" t="str">
        <f t="shared" si="14"/>
        <v/>
      </c>
      <c r="F78" s="101" t="str">
        <f t="shared" si="15"/>
        <v/>
      </c>
      <c r="G78" s="100" t="str">
        <f t="shared" si="16"/>
        <v/>
      </c>
      <c r="J78" s="99" t="str">
        <f>IF(ROWS($J$10:J78)&gt;$K$4,"",ROWS($I$10:I78))</f>
        <v/>
      </c>
      <c r="K78" s="100" t="str">
        <f t="shared" si="10"/>
        <v/>
      </c>
      <c r="L78" s="111" t="str">
        <f t="shared" si="17"/>
        <v/>
      </c>
      <c r="M78" s="91" t="str">
        <f t="shared" si="18"/>
        <v/>
      </c>
      <c r="N78" s="91" t="str">
        <f t="shared" si="19"/>
        <v/>
      </c>
      <c r="O78" s="109" t="str">
        <f t="shared" si="11"/>
        <v/>
      </c>
    </row>
    <row r="79" spans="2:15" x14ac:dyDescent="0.2">
      <c r="B79" s="99" t="str">
        <f>IF(ROWS($B$10:B79)&gt;$C$4,"",ROWS($A$10:A79))</f>
        <v/>
      </c>
      <c r="C79" s="100" t="str">
        <f t="shared" si="12"/>
        <v/>
      </c>
      <c r="D79" s="100" t="str">
        <f t="shared" si="13"/>
        <v/>
      </c>
      <c r="E79" s="101" t="str">
        <f t="shared" si="14"/>
        <v/>
      </c>
      <c r="F79" s="101" t="str">
        <f t="shared" si="15"/>
        <v/>
      </c>
      <c r="G79" s="100" t="str">
        <f t="shared" si="16"/>
        <v/>
      </c>
      <c r="J79" s="99" t="str">
        <f>IF(ROWS($J$10:J79)&gt;$K$4,"",ROWS($I$10:I79))</f>
        <v/>
      </c>
      <c r="K79" s="100" t="str">
        <f t="shared" si="10"/>
        <v/>
      </c>
      <c r="L79" s="111" t="str">
        <f t="shared" si="17"/>
        <v/>
      </c>
      <c r="M79" s="91" t="str">
        <f t="shared" si="18"/>
        <v/>
      </c>
      <c r="N79" s="91" t="str">
        <f t="shared" si="19"/>
        <v/>
      </c>
      <c r="O79" s="109" t="str">
        <f t="shared" si="11"/>
        <v/>
      </c>
    </row>
    <row r="80" spans="2:15" x14ac:dyDescent="0.2">
      <c r="B80" s="99" t="str">
        <f>IF(ROWS($B$10:B80)&gt;$C$4,"",ROWS($A$10:A80))</f>
        <v/>
      </c>
      <c r="C80" s="100" t="str">
        <f t="shared" si="12"/>
        <v/>
      </c>
      <c r="D80" s="100" t="str">
        <f t="shared" si="13"/>
        <v/>
      </c>
      <c r="E80" s="101" t="str">
        <f t="shared" si="14"/>
        <v/>
      </c>
      <c r="F80" s="101" t="str">
        <f t="shared" si="15"/>
        <v/>
      </c>
      <c r="G80" s="100" t="str">
        <f t="shared" si="16"/>
        <v/>
      </c>
      <c r="J80" s="99" t="str">
        <f>IF(ROWS($J$10:J80)&gt;$K$4,"",ROWS($I$10:I80))</f>
        <v/>
      </c>
      <c r="K80" s="100" t="str">
        <f t="shared" si="10"/>
        <v/>
      </c>
      <c r="L80" s="111" t="str">
        <f t="shared" si="17"/>
        <v/>
      </c>
      <c r="M80" s="91" t="str">
        <f t="shared" si="18"/>
        <v/>
      </c>
      <c r="N80" s="91" t="str">
        <f t="shared" si="19"/>
        <v/>
      </c>
      <c r="O80" s="109" t="str">
        <f t="shared" si="11"/>
        <v/>
      </c>
    </row>
    <row r="81" spans="2:15" x14ac:dyDescent="0.2">
      <c r="B81" s="99" t="str">
        <f>IF(ROWS($B$10:B81)&gt;$C$4,"",ROWS($A$10:A81))</f>
        <v/>
      </c>
      <c r="C81" s="100" t="str">
        <f t="shared" si="12"/>
        <v/>
      </c>
      <c r="D81" s="100" t="str">
        <f t="shared" si="13"/>
        <v/>
      </c>
      <c r="E81" s="101" t="str">
        <f t="shared" si="14"/>
        <v/>
      </c>
      <c r="F81" s="101" t="str">
        <f t="shared" si="15"/>
        <v/>
      </c>
      <c r="G81" s="100" t="str">
        <f t="shared" si="16"/>
        <v/>
      </c>
      <c r="J81" s="99" t="str">
        <f>IF(ROWS($J$10:J81)&gt;$K$4,"",ROWS($I$10:I81))</f>
        <v/>
      </c>
      <c r="K81" s="100" t="str">
        <f t="shared" si="10"/>
        <v/>
      </c>
      <c r="L81" s="111" t="str">
        <f t="shared" si="17"/>
        <v/>
      </c>
      <c r="M81" s="91" t="str">
        <f t="shared" si="18"/>
        <v/>
      </c>
      <c r="N81" s="91" t="str">
        <f t="shared" si="19"/>
        <v/>
      </c>
      <c r="O81" s="109" t="str">
        <f t="shared" si="11"/>
        <v/>
      </c>
    </row>
    <row r="82" spans="2:15" x14ac:dyDescent="0.2">
      <c r="B82" s="99" t="str">
        <f>IF(ROWS($B$10:B82)&gt;$C$4,"",ROWS($A$10:A82))</f>
        <v/>
      </c>
      <c r="C82" s="100" t="str">
        <f t="shared" si="12"/>
        <v/>
      </c>
      <c r="D82" s="100" t="str">
        <f t="shared" si="13"/>
        <v/>
      </c>
      <c r="E82" s="101" t="str">
        <f t="shared" si="14"/>
        <v/>
      </c>
      <c r="F82" s="101" t="str">
        <f t="shared" si="15"/>
        <v/>
      </c>
      <c r="G82" s="100" t="str">
        <f t="shared" si="16"/>
        <v/>
      </c>
      <c r="J82" s="99" t="str">
        <f>IF(ROWS($J$10:J82)&gt;$K$4,"",ROWS($I$10:I82))</f>
        <v/>
      </c>
      <c r="K82" s="100" t="str">
        <f t="shared" si="10"/>
        <v/>
      </c>
      <c r="L82" s="111" t="str">
        <f t="shared" si="17"/>
        <v/>
      </c>
      <c r="M82" s="91" t="str">
        <f t="shared" si="18"/>
        <v/>
      </c>
      <c r="N82" s="91" t="str">
        <f t="shared" si="19"/>
        <v/>
      </c>
      <c r="O82" s="109" t="str">
        <f t="shared" si="11"/>
        <v/>
      </c>
    </row>
    <row r="83" spans="2:15" x14ac:dyDescent="0.2">
      <c r="B83" s="99" t="str">
        <f>IF(ROWS($B$10:B83)&gt;$C$4,"",ROWS($A$10:A83))</f>
        <v/>
      </c>
      <c r="C83" s="100" t="str">
        <f t="shared" si="12"/>
        <v/>
      </c>
      <c r="D83" s="100" t="str">
        <f t="shared" si="13"/>
        <v/>
      </c>
      <c r="E83" s="101" t="str">
        <f t="shared" si="14"/>
        <v/>
      </c>
      <c r="F83" s="101" t="str">
        <f t="shared" si="15"/>
        <v/>
      </c>
      <c r="G83" s="100" t="str">
        <f t="shared" si="16"/>
        <v/>
      </c>
      <c r="J83" s="99" t="str">
        <f>IF(ROWS($J$10:J83)&gt;$K$4,"",ROWS($I$10:I83))</f>
        <v/>
      </c>
      <c r="K83" s="100" t="str">
        <f t="shared" si="10"/>
        <v/>
      </c>
      <c r="L83" s="111" t="str">
        <f t="shared" si="17"/>
        <v/>
      </c>
      <c r="M83" s="91" t="str">
        <f t="shared" si="18"/>
        <v/>
      </c>
      <c r="N83" s="91" t="str">
        <f t="shared" si="19"/>
        <v/>
      </c>
      <c r="O83" s="109" t="str">
        <f t="shared" si="11"/>
        <v/>
      </c>
    </row>
    <row r="84" spans="2:15" x14ac:dyDescent="0.2">
      <c r="B84" s="99" t="str">
        <f>IF(ROWS($B$10:B84)&gt;$C$4,"",ROWS($A$10:A84))</f>
        <v/>
      </c>
      <c r="C84" s="100" t="str">
        <f t="shared" si="12"/>
        <v/>
      </c>
      <c r="D84" s="100" t="str">
        <f t="shared" si="13"/>
        <v/>
      </c>
      <c r="E84" s="101" t="str">
        <f t="shared" si="14"/>
        <v/>
      </c>
      <c r="F84" s="101" t="str">
        <f t="shared" si="15"/>
        <v/>
      </c>
      <c r="G84" s="100" t="str">
        <f t="shared" si="16"/>
        <v/>
      </c>
      <c r="J84" s="99" t="str">
        <f>IF(ROWS($J$10:J84)&gt;$K$4,"",ROWS($I$10:I84))</f>
        <v/>
      </c>
      <c r="K84" s="100" t="str">
        <f t="shared" si="10"/>
        <v/>
      </c>
      <c r="L84" s="111" t="str">
        <f t="shared" si="17"/>
        <v/>
      </c>
      <c r="M84" s="91" t="str">
        <f t="shared" si="18"/>
        <v/>
      </c>
      <c r="N84" s="91" t="str">
        <f t="shared" si="19"/>
        <v/>
      </c>
      <c r="O84" s="109" t="str">
        <f t="shared" si="11"/>
        <v/>
      </c>
    </row>
    <row r="85" spans="2:15" x14ac:dyDescent="0.2">
      <c r="B85" s="99" t="str">
        <f>IF(ROWS($B$10:B85)&gt;$C$4,"",ROWS($A$10:A85))</f>
        <v/>
      </c>
      <c r="C85" s="100" t="str">
        <f t="shared" si="12"/>
        <v/>
      </c>
      <c r="D85" s="100" t="str">
        <f t="shared" si="13"/>
        <v/>
      </c>
      <c r="E85" s="101" t="str">
        <f t="shared" si="14"/>
        <v/>
      </c>
      <c r="F85" s="101" t="str">
        <f t="shared" si="15"/>
        <v/>
      </c>
      <c r="G85" s="100" t="str">
        <f t="shared" si="16"/>
        <v/>
      </c>
      <c r="J85" s="99" t="str">
        <f>IF(ROWS($J$10:J85)&gt;$K$4,"",ROWS($I$10:I85))</f>
        <v/>
      </c>
      <c r="K85" s="100" t="str">
        <f t="shared" si="10"/>
        <v/>
      </c>
      <c r="L85" s="111" t="str">
        <f t="shared" si="17"/>
        <v/>
      </c>
      <c r="M85" s="91" t="str">
        <f t="shared" si="18"/>
        <v/>
      </c>
      <c r="N85" s="91" t="str">
        <f t="shared" si="19"/>
        <v/>
      </c>
      <c r="O85" s="109" t="str">
        <f t="shared" si="11"/>
        <v/>
      </c>
    </row>
    <row r="86" spans="2:15" x14ac:dyDescent="0.2">
      <c r="B86" s="99" t="str">
        <f>IF(ROWS($B$10:B86)&gt;$C$4,"",ROWS($A$10:A86))</f>
        <v/>
      </c>
      <c r="C86" s="100" t="str">
        <f t="shared" si="12"/>
        <v/>
      </c>
      <c r="D86" s="100" t="str">
        <f t="shared" si="13"/>
        <v/>
      </c>
      <c r="E86" s="101" t="str">
        <f t="shared" si="14"/>
        <v/>
      </c>
      <c r="F86" s="101" t="str">
        <f t="shared" si="15"/>
        <v/>
      </c>
      <c r="G86" s="100" t="str">
        <f t="shared" si="16"/>
        <v/>
      </c>
      <c r="J86" s="99" t="str">
        <f>IF(ROWS($J$10:J86)&gt;$K$4,"",ROWS($I$10:I86))</f>
        <v/>
      </c>
      <c r="K86" s="100" t="str">
        <f t="shared" si="10"/>
        <v/>
      </c>
      <c r="L86" s="111" t="str">
        <f t="shared" si="17"/>
        <v/>
      </c>
      <c r="M86" s="91" t="str">
        <f t="shared" si="18"/>
        <v/>
      </c>
      <c r="N86" s="91" t="str">
        <f t="shared" si="19"/>
        <v/>
      </c>
      <c r="O86" s="109" t="str">
        <f t="shared" si="11"/>
        <v/>
      </c>
    </row>
    <row r="87" spans="2:15" x14ac:dyDescent="0.2">
      <c r="B87" s="99" t="str">
        <f>IF(ROWS($B$10:B87)&gt;$C$4,"",ROWS($A$10:A87))</f>
        <v/>
      </c>
      <c r="C87" s="100" t="str">
        <f t="shared" si="12"/>
        <v/>
      </c>
      <c r="D87" s="100" t="str">
        <f t="shared" si="13"/>
        <v/>
      </c>
      <c r="E87" s="101" t="str">
        <f t="shared" si="14"/>
        <v/>
      </c>
      <c r="F87" s="101" t="str">
        <f t="shared" si="15"/>
        <v/>
      </c>
      <c r="G87" s="100" t="str">
        <f t="shared" si="16"/>
        <v/>
      </c>
      <c r="J87" s="99" t="str">
        <f>IF(ROWS($J$10:J87)&gt;$K$4,"",ROWS($I$10:I87))</f>
        <v/>
      </c>
      <c r="K87" s="100" t="str">
        <f t="shared" si="10"/>
        <v/>
      </c>
      <c r="L87" s="111" t="str">
        <f t="shared" si="17"/>
        <v/>
      </c>
      <c r="M87" s="91" t="str">
        <f t="shared" si="18"/>
        <v/>
      </c>
      <c r="N87" s="91" t="str">
        <f t="shared" si="19"/>
        <v/>
      </c>
      <c r="O87" s="109" t="str">
        <f t="shared" si="11"/>
        <v/>
      </c>
    </row>
    <row r="88" spans="2:15" x14ac:dyDescent="0.2">
      <c r="B88" s="99" t="str">
        <f>IF(ROWS($B$10:B88)&gt;$C$4,"",ROWS($A$10:A88))</f>
        <v/>
      </c>
      <c r="C88" s="100" t="str">
        <f t="shared" si="12"/>
        <v/>
      </c>
      <c r="D88" s="100" t="str">
        <f t="shared" si="13"/>
        <v/>
      </c>
      <c r="E88" s="101" t="str">
        <f t="shared" si="14"/>
        <v/>
      </c>
      <c r="F88" s="101" t="str">
        <f t="shared" si="15"/>
        <v/>
      </c>
      <c r="G88" s="100" t="str">
        <f t="shared" si="16"/>
        <v/>
      </c>
      <c r="J88" s="99" t="str">
        <f>IF(ROWS($J$10:J88)&gt;$K$4,"",ROWS($I$10:I88))</f>
        <v/>
      </c>
      <c r="K88" s="100" t="str">
        <f t="shared" si="10"/>
        <v/>
      </c>
      <c r="L88" s="111" t="str">
        <f t="shared" si="17"/>
        <v/>
      </c>
      <c r="M88" s="91" t="str">
        <f t="shared" si="18"/>
        <v/>
      </c>
      <c r="N88" s="91" t="str">
        <f t="shared" si="19"/>
        <v/>
      </c>
      <c r="O88" s="109" t="str">
        <f t="shared" si="11"/>
        <v/>
      </c>
    </row>
    <row r="89" spans="2:15" x14ac:dyDescent="0.2">
      <c r="B89" s="99" t="str">
        <f>IF(ROWS($B$10:B89)&gt;$C$4,"",ROWS($A$10:A89))</f>
        <v/>
      </c>
      <c r="C89" s="100" t="str">
        <f t="shared" si="12"/>
        <v/>
      </c>
      <c r="D89" s="100" t="str">
        <f t="shared" si="13"/>
        <v/>
      </c>
      <c r="E89" s="101" t="str">
        <f t="shared" si="14"/>
        <v/>
      </c>
      <c r="F89" s="101" t="str">
        <f t="shared" si="15"/>
        <v/>
      </c>
      <c r="G89" s="100" t="str">
        <f t="shared" si="16"/>
        <v/>
      </c>
      <c r="J89" s="99" t="str">
        <f>IF(ROWS($J$10:J89)&gt;$K$4,"",ROWS($I$10:I89))</f>
        <v/>
      </c>
      <c r="K89" s="100" t="str">
        <f t="shared" si="10"/>
        <v/>
      </c>
      <c r="L89" s="111" t="str">
        <f t="shared" si="17"/>
        <v/>
      </c>
      <c r="M89" s="91" t="str">
        <f t="shared" si="18"/>
        <v/>
      </c>
      <c r="N89" s="91" t="str">
        <f t="shared" si="19"/>
        <v/>
      </c>
      <c r="O89" s="109" t="str">
        <f t="shared" si="11"/>
        <v/>
      </c>
    </row>
    <row r="90" spans="2:15" x14ac:dyDescent="0.2">
      <c r="B90" s="99" t="str">
        <f>IF(ROWS($B$10:B90)&gt;$C$4,"",ROWS($A$10:A90))</f>
        <v/>
      </c>
      <c r="C90" s="100" t="str">
        <f t="shared" si="12"/>
        <v/>
      </c>
      <c r="D90" s="100" t="str">
        <f t="shared" si="13"/>
        <v/>
      </c>
      <c r="E90" s="101" t="str">
        <f t="shared" si="14"/>
        <v/>
      </c>
      <c r="F90" s="101" t="str">
        <f t="shared" si="15"/>
        <v/>
      </c>
      <c r="G90" s="100" t="str">
        <f t="shared" si="16"/>
        <v/>
      </c>
      <c r="J90" s="99" t="str">
        <f>IF(ROWS($J$10:J90)&gt;$K$4,"",ROWS($I$10:I90))</f>
        <v/>
      </c>
      <c r="K90" s="100" t="str">
        <f t="shared" si="10"/>
        <v/>
      </c>
      <c r="L90" s="111" t="str">
        <f t="shared" si="17"/>
        <v/>
      </c>
      <c r="M90" s="91" t="str">
        <f t="shared" si="18"/>
        <v/>
      </c>
      <c r="N90" s="91" t="str">
        <f t="shared" si="19"/>
        <v/>
      </c>
      <c r="O90" s="109" t="str">
        <f t="shared" si="11"/>
        <v/>
      </c>
    </row>
    <row r="91" spans="2:15" x14ac:dyDescent="0.2">
      <c r="B91" s="99" t="str">
        <f>IF(ROWS($B$10:B91)&gt;$C$4,"",ROWS($A$10:A91))</f>
        <v/>
      </c>
      <c r="C91" s="100" t="str">
        <f t="shared" si="12"/>
        <v/>
      </c>
      <c r="D91" s="100" t="str">
        <f t="shared" si="13"/>
        <v/>
      </c>
      <c r="E91" s="101" t="str">
        <f t="shared" si="14"/>
        <v/>
      </c>
      <c r="F91" s="101" t="str">
        <f t="shared" si="15"/>
        <v/>
      </c>
      <c r="G91" s="100" t="str">
        <f t="shared" si="16"/>
        <v/>
      </c>
      <c r="J91" s="99" t="str">
        <f>IF(ROWS($J$10:J91)&gt;$K$4,"",ROWS($I$10:I91))</f>
        <v/>
      </c>
      <c r="K91" s="100" t="str">
        <f t="shared" ref="K91:K154" si="20">IF(J91="","",IF(J91=1,K86,O90))</f>
        <v/>
      </c>
      <c r="L91" s="111" t="str">
        <f t="shared" si="17"/>
        <v/>
      </c>
      <c r="M91" s="91" t="str">
        <f t="shared" si="18"/>
        <v/>
      </c>
      <c r="N91" s="91" t="str">
        <f t="shared" si="19"/>
        <v/>
      </c>
      <c r="O91" s="109" t="str">
        <f t="shared" ref="O91:O154" si="21">K91</f>
        <v/>
      </c>
    </row>
    <row r="92" spans="2:15" x14ac:dyDescent="0.2">
      <c r="B92" s="99" t="str">
        <f>IF(ROWS($B$10:B92)&gt;$C$4,"",ROWS($A$10:A92))</f>
        <v/>
      </c>
      <c r="C92" s="100" t="str">
        <f t="shared" si="12"/>
        <v/>
      </c>
      <c r="D92" s="100" t="str">
        <f t="shared" si="13"/>
        <v/>
      </c>
      <c r="E92" s="101" t="str">
        <f t="shared" si="14"/>
        <v/>
      </c>
      <c r="F92" s="101" t="str">
        <f t="shared" si="15"/>
        <v/>
      </c>
      <c r="G92" s="100" t="str">
        <f t="shared" si="16"/>
        <v/>
      </c>
      <c r="J92" s="99" t="str">
        <f>IF(ROWS($J$10:J92)&gt;$K$4,"",ROWS($I$10:I92))</f>
        <v/>
      </c>
      <c r="K92" s="100" t="str">
        <f t="shared" si="20"/>
        <v/>
      </c>
      <c r="L92" s="111" t="str">
        <f t="shared" si="17"/>
        <v/>
      </c>
      <c r="M92" s="91" t="str">
        <f t="shared" si="18"/>
        <v/>
      </c>
      <c r="N92" s="91" t="str">
        <f t="shared" si="19"/>
        <v/>
      </c>
      <c r="O92" s="109" t="str">
        <f t="shared" si="21"/>
        <v/>
      </c>
    </row>
    <row r="93" spans="2:15" x14ac:dyDescent="0.2">
      <c r="B93" s="99" t="str">
        <f>IF(ROWS($B$10:B93)&gt;$C$4,"",ROWS($A$10:A93))</f>
        <v/>
      </c>
      <c r="C93" s="100" t="str">
        <f t="shared" si="12"/>
        <v/>
      </c>
      <c r="D93" s="100" t="str">
        <f t="shared" si="13"/>
        <v/>
      </c>
      <c r="E93" s="101" t="str">
        <f t="shared" si="14"/>
        <v/>
      </c>
      <c r="F93" s="101" t="str">
        <f t="shared" si="15"/>
        <v/>
      </c>
      <c r="G93" s="100" t="str">
        <f t="shared" si="16"/>
        <v/>
      </c>
      <c r="J93" s="99" t="str">
        <f>IF(ROWS($J$10:J93)&gt;$K$4,"",ROWS($I$10:I93))</f>
        <v/>
      </c>
      <c r="K93" s="100" t="str">
        <f t="shared" si="20"/>
        <v/>
      </c>
      <c r="L93" s="111" t="str">
        <f t="shared" si="17"/>
        <v/>
      </c>
      <c r="M93" s="91" t="str">
        <f t="shared" si="18"/>
        <v/>
      </c>
      <c r="N93" s="91" t="str">
        <f t="shared" si="19"/>
        <v/>
      </c>
      <c r="O93" s="109" t="str">
        <f t="shared" si="21"/>
        <v/>
      </c>
    </row>
    <row r="94" spans="2:15" x14ac:dyDescent="0.2">
      <c r="B94" s="99" t="str">
        <f>IF(ROWS($B$10:B94)&gt;$C$4,"",ROWS($A$10:A94))</f>
        <v/>
      </c>
      <c r="C94" s="100" t="str">
        <f t="shared" si="12"/>
        <v/>
      </c>
      <c r="D94" s="100" t="str">
        <f t="shared" si="13"/>
        <v/>
      </c>
      <c r="E94" s="101" t="str">
        <f t="shared" si="14"/>
        <v/>
      </c>
      <c r="F94" s="101" t="str">
        <f t="shared" si="15"/>
        <v/>
      </c>
      <c r="G94" s="100" t="str">
        <f t="shared" si="16"/>
        <v/>
      </c>
      <c r="J94" s="99" t="str">
        <f>IF(ROWS($J$10:J94)&gt;$K$4,"",ROWS($I$10:I94))</f>
        <v/>
      </c>
      <c r="K94" s="100" t="str">
        <f t="shared" si="20"/>
        <v/>
      </c>
      <c r="L94" s="111" t="str">
        <f t="shared" si="17"/>
        <v/>
      </c>
      <c r="M94" s="91" t="str">
        <f t="shared" si="18"/>
        <v/>
      </c>
      <c r="N94" s="91" t="str">
        <f t="shared" si="19"/>
        <v/>
      </c>
      <c r="O94" s="109" t="str">
        <f t="shared" si="21"/>
        <v/>
      </c>
    </row>
    <row r="95" spans="2:15" x14ac:dyDescent="0.2">
      <c r="B95" s="99" t="str">
        <f>IF(ROWS($B$10:B95)&gt;$C$4,"",ROWS($A$10:A95))</f>
        <v/>
      </c>
      <c r="C95" s="100" t="str">
        <f t="shared" si="12"/>
        <v/>
      </c>
      <c r="D95" s="100" t="str">
        <f t="shared" si="13"/>
        <v/>
      </c>
      <c r="E95" s="101" t="str">
        <f t="shared" si="14"/>
        <v/>
      </c>
      <c r="F95" s="101" t="str">
        <f t="shared" si="15"/>
        <v/>
      </c>
      <c r="G95" s="100" t="str">
        <f t="shared" si="16"/>
        <v/>
      </c>
      <c r="J95" s="99" t="str">
        <f>IF(ROWS($J$10:J95)&gt;$K$4,"",ROWS($I$10:I95))</f>
        <v/>
      </c>
      <c r="K95" s="100" t="str">
        <f t="shared" si="20"/>
        <v/>
      </c>
      <c r="L95" s="111" t="str">
        <f t="shared" si="17"/>
        <v/>
      </c>
      <c r="M95" s="91" t="str">
        <f t="shared" si="18"/>
        <v/>
      </c>
      <c r="N95" s="91" t="str">
        <f t="shared" si="19"/>
        <v/>
      </c>
      <c r="O95" s="109" t="str">
        <f t="shared" si="21"/>
        <v/>
      </c>
    </row>
    <row r="96" spans="2:15" x14ac:dyDescent="0.2">
      <c r="B96" s="99" t="str">
        <f>IF(ROWS($B$10:B96)&gt;$C$4,"",ROWS($A$10:A96))</f>
        <v/>
      </c>
      <c r="C96" s="100" t="str">
        <f t="shared" si="12"/>
        <v/>
      </c>
      <c r="D96" s="100" t="str">
        <f t="shared" si="13"/>
        <v/>
      </c>
      <c r="E96" s="101" t="str">
        <f t="shared" si="14"/>
        <v/>
      </c>
      <c r="F96" s="101" t="str">
        <f t="shared" si="15"/>
        <v/>
      </c>
      <c r="G96" s="100" t="str">
        <f t="shared" si="16"/>
        <v/>
      </c>
      <c r="J96" s="99" t="str">
        <f>IF(ROWS($J$10:J96)&gt;$K$4,"",ROWS($I$10:I96))</f>
        <v/>
      </c>
      <c r="K96" s="100" t="str">
        <f t="shared" si="20"/>
        <v/>
      </c>
      <c r="L96" s="111" t="str">
        <f t="shared" si="17"/>
        <v/>
      </c>
      <c r="M96" s="91" t="str">
        <f t="shared" si="18"/>
        <v/>
      </c>
      <c r="N96" s="91" t="str">
        <f t="shared" si="19"/>
        <v/>
      </c>
      <c r="O96" s="109" t="str">
        <f t="shared" si="21"/>
        <v/>
      </c>
    </row>
    <row r="97" spans="2:15" x14ac:dyDescent="0.2">
      <c r="B97" s="99" t="str">
        <f>IF(ROWS($B$10:B97)&gt;$C$4,"",ROWS($A$10:A97))</f>
        <v/>
      </c>
      <c r="C97" s="100" t="str">
        <f t="shared" si="12"/>
        <v/>
      </c>
      <c r="D97" s="100" t="str">
        <f t="shared" si="13"/>
        <v/>
      </c>
      <c r="E97" s="101" t="str">
        <f t="shared" si="14"/>
        <v/>
      </c>
      <c r="F97" s="101" t="str">
        <f t="shared" si="15"/>
        <v/>
      </c>
      <c r="G97" s="100" t="str">
        <f t="shared" si="16"/>
        <v/>
      </c>
      <c r="J97" s="99" t="str">
        <f>IF(ROWS($J$10:J97)&gt;$K$4,"",ROWS($I$10:I97))</f>
        <v/>
      </c>
      <c r="K97" s="100" t="str">
        <f t="shared" si="20"/>
        <v/>
      </c>
      <c r="L97" s="111" t="str">
        <f t="shared" si="17"/>
        <v/>
      </c>
      <c r="M97" s="91" t="str">
        <f t="shared" si="18"/>
        <v/>
      </c>
      <c r="N97" s="91" t="str">
        <f t="shared" si="19"/>
        <v/>
      </c>
      <c r="O97" s="109" t="str">
        <f t="shared" si="21"/>
        <v/>
      </c>
    </row>
    <row r="98" spans="2:15" x14ac:dyDescent="0.2">
      <c r="B98" s="99" t="str">
        <f>IF(ROWS($B$10:B98)&gt;$C$4,"",ROWS($A$10:A98))</f>
        <v/>
      </c>
      <c r="C98" s="100" t="str">
        <f t="shared" si="12"/>
        <v/>
      </c>
      <c r="D98" s="100" t="str">
        <f t="shared" si="13"/>
        <v/>
      </c>
      <c r="E98" s="101" t="str">
        <f t="shared" si="14"/>
        <v/>
      </c>
      <c r="F98" s="101" t="str">
        <f t="shared" si="15"/>
        <v/>
      </c>
      <c r="G98" s="100" t="str">
        <f t="shared" si="16"/>
        <v/>
      </c>
      <c r="J98" s="99" t="str">
        <f>IF(ROWS($J$10:J98)&gt;$K$4,"",ROWS($I$10:I98))</f>
        <v/>
      </c>
      <c r="K98" s="100" t="str">
        <f t="shared" si="20"/>
        <v/>
      </c>
      <c r="L98" s="111" t="str">
        <f t="shared" si="17"/>
        <v/>
      </c>
      <c r="M98" s="91" t="str">
        <f t="shared" si="18"/>
        <v/>
      </c>
      <c r="N98" s="91" t="str">
        <f t="shared" si="19"/>
        <v/>
      </c>
      <c r="O98" s="109" t="str">
        <f t="shared" si="21"/>
        <v/>
      </c>
    </row>
    <row r="99" spans="2:15" x14ac:dyDescent="0.2">
      <c r="B99" s="99" t="str">
        <f>IF(ROWS($B$10:B99)&gt;$C$4,"",ROWS($A$10:A99))</f>
        <v/>
      </c>
      <c r="C99" s="100" t="str">
        <f t="shared" si="12"/>
        <v/>
      </c>
      <c r="D99" s="100" t="str">
        <f t="shared" si="13"/>
        <v/>
      </c>
      <c r="E99" s="101" t="str">
        <f t="shared" si="14"/>
        <v/>
      </c>
      <c r="F99" s="101" t="str">
        <f t="shared" si="15"/>
        <v/>
      </c>
      <c r="G99" s="100" t="str">
        <f t="shared" si="16"/>
        <v/>
      </c>
      <c r="J99" s="99" t="str">
        <f>IF(ROWS($J$10:J99)&gt;$K$4,"",ROWS($I$10:I99))</f>
        <v/>
      </c>
      <c r="K99" s="100" t="str">
        <f t="shared" si="20"/>
        <v/>
      </c>
      <c r="L99" s="111" t="str">
        <f t="shared" si="17"/>
        <v/>
      </c>
      <c r="M99" s="91" t="str">
        <f t="shared" si="18"/>
        <v/>
      </c>
      <c r="N99" s="91" t="str">
        <f t="shared" si="19"/>
        <v/>
      </c>
      <c r="O99" s="109" t="str">
        <f t="shared" si="21"/>
        <v/>
      </c>
    </row>
    <row r="100" spans="2:15" x14ac:dyDescent="0.2">
      <c r="B100" s="99" t="str">
        <f>IF(ROWS($B$10:B100)&gt;$C$4,"",ROWS($A$10:A100))</f>
        <v/>
      </c>
      <c r="C100" s="100" t="str">
        <f t="shared" si="12"/>
        <v/>
      </c>
      <c r="D100" s="100" t="str">
        <f t="shared" si="13"/>
        <v/>
      </c>
      <c r="E100" s="101" t="str">
        <f t="shared" si="14"/>
        <v/>
      </c>
      <c r="F100" s="101" t="str">
        <f t="shared" si="15"/>
        <v/>
      </c>
      <c r="G100" s="100" t="str">
        <f t="shared" si="16"/>
        <v/>
      </c>
      <c r="J100" s="99" t="str">
        <f>IF(ROWS($J$10:J100)&gt;$K$4,"",ROWS($I$10:I100))</f>
        <v/>
      </c>
      <c r="K100" s="100" t="str">
        <f t="shared" si="20"/>
        <v/>
      </c>
      <c r="L100" s="111" t="str">
        <f t="shared" si="17"/>
        <v/>
      </c>
      <c r="M100" s="91" t="str">
        <f t="shared" si="18"/>
        <v/>
      </c>
      <c r="N100" s="91" t="str">
        <f t="shared" si="19"/>
        <v/>
      </c>
      <c r="O100" s="109" t="str">
        <f t="shared" si="21"/>
        <v/>
      </c>
    </row>
    <row r="101" spans="2:15" x14ac:dyDescent="0.2">
      <c r="B101" s="99" t="str">
        <f>IF(ROWS($B$10:B101)&gt;$C$4,"",ROWS($A$10:A101))</f>
        <v/>
      </c>
      <c r="C101" s="100" t="str">
        <f t="shared" si="12"/>
        <v/>
      </c>
      <c r="D101" s="100" t="str">
        <f t="shared" si="13"/>
        <v/>
      </c>
      <c r="E101" s="101" t="str">
        <f t="shared" si="14"/>
        <v/>
      </c>
      <c r="F101" s="101" t="str">
        <f t="shared" si="15"/>
        <v/>
      </c>
      <c r="G101" s="100" t="str">
        <f t="shared" si="16"/>
        <v/>
      </c>
      <c r="J101" s="99" t="str">
        <f>IF(ROWS($J$10:J101)&gt;$K$4,"",ROWS($I$10:I101))</f>
        <v/>
      </c>
      <c r="K101" s="100" t="str">
        <f t="shared" si="20"/>
        <v/>
      </c>
      <c r="L101" s="111" t="str">
        <f t="shared" si="17"/>
        <v/>
      </c>
      <c r="M101" s="91" t="str">
        <f t="shared" si="18"/>
        <v/>
      </c>
      <c r="N101" s="91" t="str">
        <f t="shared" si="19"/>
        <v/>
      </c>
      <c r="O101" s="109" t="str">
        <f t="shared" si="21"/>
        <v/>
      </c>
    </row>
    <row r="102" spans="2:15" x14ac:dyDescent="0.2">
      <c r="B102" s="99" t="str">
        <f>IF(ROWS($B$10:B102)&gt;$C$4,"",ROWS($A$10:A102))</f>
        <v/>
      </c>
      <c r="C102" s="100" t="str">
        <f t="shared" si="12"/>
        <v/>
      </c>
      <c r="D102" s="100" t="str">
        <f t="shared" si="13"/>
        <v/>
      </c>
      <c r="E102" s="101" t="str">
        <f t="shared" si="14"/>
        <v/>
      </c>
      <c r="F102" s="101" t="str">
        <f t="shared" si="15"/>
        <v/>
      </c>
      <c r="G102" s="100" t="str">
        <f t="shared" si="16"/>
        <v/>
      </c>
      <c r="J102" s="99" t="str">
        <f>IF(ROWS($J$10:J102)&gt;$K$4,"",ROWS($I$10:I102))</f>
        <v/>
      </c>
      <c r="K102" s="100" t="str">
        <f t="shared" si="20"/>
        <v/>
      </c>
      <c r="L102" s="111" t="str">
        <f t="shared" si="17"/>
        <v/>
      </c>
      <c r="M102" s="91" t="str">
        <f t="shared" si="18"/>
        <v/>
      </c>
      <c r="N102" s="91" t="str">
        <f t="shared" si="19"/>
        <v/>
      </c>
      <c r="O102" s="109" t="str">
        <f t="shared" si="21"/>
        <v/>
      </c>
    </row>
    <row r="103" spans="2:15" x14ac:dyDescent="0.2">
      <c r="B103" s="99" t="str">
        <f>IF(ROWS($B$10:B103)&gt;$C$4,"",ROWS($A$10:A103))</f>
        <v/>
      </c>
      <c r="C103" s="100" t="str">
        <f t="shared" si="12"/>
        <v/>
      </c>
      <c r="D103" s="100" t="str">
        <f t="shared" si="13"/>
        <v/>
      </c>
      <c r="E103" s="101" t="str">
        <f t="shared" si="14"/>
        <v/>
      </c>
      <c r="F103" s="101" t="str">
        <f t="shared" si="15"/>
        <v/>
      </c>
      <c r="G103" s="100" t="str">
        <f t="shared" si="16"/>
        <v/>
      </c>
      <c r="J103" s="99" t="str">
        <f>IF(ROWS($J$10:J103)&gt;$K$4,"",ROWS($I$10:I103))</f>
        <v/>
      </c>
      <c r="K103" s="100" t="str">
        <f t="shared" si="20"/>
        <v/>
      </c>
      <c r="L103" s="111" t="str">
        <f t="shared" si="17"/>
        <v/>
      </c>
      <c r="M103" s="91" t="str">
        <f t="shared" si="18"/>
        <v/>
      </c>
      <c r="N103" s="91" t="str">
        <f t="shared" si="19"/>
        <v/>
      </c>
      <c r="O103" s="109" t="str">
        <f t="shared" si="21"/>
        <v/>
      </c>
    </row>
    <row r="104" spans="2:15" x14ac:dyDescent="0.2">
      <c r="B104" s="99" t="str">
        <f>IF(ROWS($B$10:B104)&gt;$C$4,"",ROWS($A$10:A104))</f>
        <v/>
      </c>
      <c r="C104" s="100" t="str">
        <f t="shared" si="12"/>
        <v/>
      </c>
      <c r="D104" s="100" t="str">
        <f t="shared" si="13"/>
        <v/>
      </c>
      <c r="E104" s="101" t="str">
        <f t="shared" si="14"/>
        <v/>
      </c>
      <c r="F104" s="101" t="str">
        <f t="shared" si="15"/>
        <v/>
      </c>
      <c r="G104" s="100" t="str">
        <f t="shared" si="16"/>
        <v/>
      </c>
      <c r="J104" s="99" t="str">
        <f>IF(ROWS($J$10:J104)&gt;$K$4,"",ROWS($I$10:I104))</f>
        <v/>
      </c>
      <c r="K104" s="100" t="str">
        <f t="shared" si="20"/>
        <v/>
      </c>
      <c r="L104" s="111" t="str">
        <f t="shared" si="17"/>
        <v/>
      </c>
      <c r="M104" s="91" t="str">
        <f t="shared" si="18"/>
        <v/>
      </c>
      <c r="N104" s="91" t="str">
        <f t="shared" si="19"/>
        <v/>
      </c>
      <c r="O104" s="109" t="str">
        <f t="shared" si="21"/>
        <v/>
      </c>
    </row>
    <row r="105" spans="2:15" x14ac:dyDescent="0.2">
      <c r="B105" s="99" t="str">
        <f>IF(ROWS($B$10:B105)&gt;$C$4,"",ROWS($A$10:A105))</f>
        <v/>
      </c>
      <c r="C105" s="100" t="str">
        <f t="shared" si="12"/>
        <v/>
      </c>
      <c r="D105" s="100" t="str">
        <f t="shared" si="13"/>
        <v/>
      </c>
      <c r="E105" s="101" t="str">
        <f t="shared" si="14"/>
        <v/>
      </c>
      <c r="F105" s="101" t="str">
        <f t="shared" si="15"/>
        <v/>
      </c>
      <c r="G105" s="100" t="str">
        <f t="shared" si="16"/>
        <v/>
      </c>
      <c r="J105" s="99" t="str">
        <f>IF(ROWS($J$10:J105)&gt;$K$4,"",ROWS($I$10:I105))</f>
        <v/>
      </c>
      <c r="K105" s="100" t="str">
        <f t="shared" si="20"/>
        <v/>
      </c>
      <c r="L105" s="111" t="str">
        <f t="shared" si="17"/>
        <v/>
      </c>
      <c r="M105" s="91" t="str">
        <f t="shared" si="18"/>
        <v/>
      </c>
      <c r="N105" s="91" t="str">
        <f t="shared" si="19"/>
        <v/>
      </c>
      <c r="O105" s="109" t="str">
        <f t="shared" si="21"/>
        <v/>
      </c>
    </row>
    <row r="106" spans="2:15" x14ac:dyDescent="0.2">
      <c r="B106" s="99" t="str">
        <f>IF(ROWS($B$10:B106)&gt;$C$4,"",ROWS($A$10:A106))</f>
        <v/>
      </c>
      <c r="C106" s="100" t="str">
        <f t="shared" si="12"/>
        <v/>
      </c>
      <c r="D106" s="100" t="str">
        <f t="shared" si="13"/>
        <v/>
      </c>
      <c r="E106" s="101" t="str">
        <f t="shared" si="14"/>
        <v/>
      </c>
      <c r="F106" s="101" t="str">
        <f t="shared" si="15"/>
        <v/>
      </c>
      <c r="G106" s="100" t="str">
        <f t="shared" si="16"/>
        <v/>
      </c>
      <c r="J106" s="99" t="str">
        <f>IF(ROWS($J$10:J106)&gt;$K$4,"",ROWS($I$10:I106))</f>
        <v/>
      </c>
      <c r="K106" s="100" t="str">
        <f t="shared" si="20"/>
        <v/>
      </c>
      <c r="L106" s="111" t="str">
        <f t="shared" si="17"/>
        <v/>
      </c>
      <c r="M106" s="91" t="str">
        <f t="shared" si="18"/>
        <v/>
      </c>
      <c r="N106" s="91" t="str">
        <f t="shared" si="19"/>
        <v/>
      </c>
      <c r="O106" s="109" t="str">
        <f t="shared" si="21"/>
        <v/>
      </c>
    </row>
    <row r="107" spans="2:15" x14ac:dyDescent="0.2">
      <c r="B107" s="99" t="str">
        <f>IF(ROWS($B$10:B107)&gt;$C$4,"",ROWS($A$10:A107))</f>
        <v/>
      </c>
      <c r="C107" s="100" t="str">
        <f t="shared" si="12"/>
        <v/>
      </c>
      <c r="D107" s="100" t="str">
        <f t="shared" si="13"/>
        <v/>
      </c>
      <c r="E107" s="101" t="str">
        <f t="shared" si="14"/>
        <v/>
      </c>
      <c r="F107" s="101" t="str">
        <f t="shared" si="15"/>
        <v/>
      </c>
      <c r="G107" s="100" t="str">
        <f t="shared" si="16"/>
        <v/>
      </c>
      <c r="J107" s="99" t="str">
        <f>IF(ROWS($J$10:J107)&gt;$K$4,"",ROWS($I$10:I107))</f>
        <v/>
      </c>
      <c r="K107" s="100" t="str">
        <f t="shared" si="20"/>
        <v/>
      </c>
      <c r="L107" s="111" t="str">
        <f t="shared" si="17"/>
        <v/>
      </c>
      <c r="M107" s="91" t="str">
        <f t="shared" si="18"/>
        <v/>
      </c>
      <c r="N107" s="91" t="str">
        <f t="shared" si="19"/>
        <v/>
      </c>
      <c r="O107" s="109" t="str">
        <f t="shared" si="21"/>
        <v/>
      </c>
    </row>
    <row r="108" spans="2:15" x14ac:dyDescent="0.2">
      <c r="B108" s="99" t="str">
        <f>IF(ROWS($B$10:B108)&gt;$C$4,"",ROWS($A$10:A108))</f>
        <v/>
      </c>
      <c r="C108" s="100" t="str">
        <f t="shared" si="12"/>
        <v/>
      </c>
      <c r="D108" s="100" t="str">
        <f t="shared" si="13"/>
        <v/>
      </c>
      <c r="E108" s="101" t="str">
        <f t="shared" si="14"/>
        <v/>
      </c>
      <c r="F108" s="101" t="str">
        <f t="shared" si="15"/>
        <v/>
      </c>
      <c r="G108" s="100" t="str">
        <f t="shared" si="16"/>
        <v/>
      </c>
      <c r="J108" s="99" t="str">
        <f>IF(ROWS($J$10:J108)&gt;$K$4,"",ROWS($I$10:I108))</f>
        <v/>
      </c>
      <c r="K108" s="100" t="str">
        <f t="shared" si="20"/>
        <v/>
      </c>
      <c r="L108" s="111" t="str">
        <f t="shared" si="17"/>
        <v/>
      </c>
      <c r="M108" s="91" t="str">
        <f t="shared" si="18"/>
        <v/>
      </c>
      <c r="N108" s="91" t="str">
        <f t="shared" si="19"/>
        <v/>
      </c>
      <c r="O108" s="109" t="str">
        <f t="shared" si="21"/>
        <v/>
      </c>
    </row>
    <row r="109" spans="2:15" x14ac:dyDescent="0.2">
      <c r="B109" s="99" t="str">
        <f>IF(ROWS($B$10:B109)&gt;$C$4,"",ROWS($A$10:A109))</f>
        <v/>
      </c>
      <c r="C109" s="100" t="str">
        <f t="shared" si="12"/>
        <v/>
      </c>
      <c r="D109" s="100" t="str">
        <f t="shared" si="13"/>
        <v/>
      </c>
      <c r="E109" s="101" t="str">
        <f t="shared" si="14"/>
        <v/>
      </c>
      <c r="F109" s="101" t="str">
        <f t="shared" si="15"/>
        <v/>
      </c>
      <c r="G109" s="100" t="str">
        <f t="shared" si="16"/>
        <v/>
      </c>
      <c r="J109" s="99" t="str">
        <f>IF(ROWS($J$10:J109)&gt;$K$4,"",ROWS($I$10:I109))</f>
        <v/>
      </c>
      <c r="K109" s="100" t="str">
        <f t="shared" si="20"/>
        <v/>
      </c>
      <c r="L109" s="111" t="str">
        <f t="shared" si="17"/>
        <v/>
      </c>
      <c r="M109" s="91" t="str">
        <f t="shared" si="18"/>
        <v/>
      </c>
      <c r="N109" s="91" t="str">
        <f t="shared" si="19"/>
        <v/>
      </c>
      <c r="O109" s="109" t="str">
        <f t="shared" si="21"/>
        <v/>
      </c>
    </row>
    <row r="110" spans="2:15" x14ac:dyDescent="0.2">
      <c r="B110" s="99" t="str">
        <f>IF(ROWS($B$10:B110)&gt;$C$4,"",ROWS($A$10:A110))</f>
        <v/>
      </c>
      <c r="C110" s="100" t="str">
        <f t="shared" si="12"/>
        <v/>
      </c>
      <c r="D110" s="100" t="str">
        <f t="shared" si="13"/>
        <v/>
      </c>
      <c r="E110" s="101" t="str">
        <f t="shared" si="14"/>
        <v/>
      </c>
      <c r="F110" s="101" t="str">
        <f t="shared" si="15"/>
        <v/>
      </c>
      <c r="G110" s="100" t="str">
        <f t="shared" si="16"/>
        <v/>
      </c>
      <c r="J110" s="99" t="str">
        <f>IF(ROWS($J$10:J110)&gt;$K$4,"",ROWS($I$10:I110))</f>
        <v/>
      </c>
      <c r="K110" s="100" t="str">
        <f t="shared" si="20"/>
        <v/>
      </c>
      <c r="L110" s="111" t="str">
        <f t="shared" si="17"/>
        <v/>
      </c>
      <c r="M110" s="91" t="str">
        <f t="shared" si="18"/>
        <v/>
      </c>
      <c r="N110" s="91" t="str">
        <f t="shared" si="19"/>
        <v/>
      </c>
      <c r="O110" s="109" t="str">
        <f t="shared" si="21"/>
        <v/>
      </c>
    </row>
    <row r="111" spans="2:15" x14ac:dyDescent="0.2">
      <c r="B111" s="99" t="str">
        <f>IF(ROWS($B$10:B111)&gt;$C$4,"",ROWS($A$10:A111))</f>
        <v/>
      </c>
      <c r="C111" s="100" t="str">
        <f t="shared" si="12"/>
        <v/>
      </c>
      <c r="D111" s="100" t="str">
        <f t="shared" si="13"/>
        <v/>
      </c>
      <c r="E111" s="101" t="str">
        <f t="shared" si="14"/>
        <v/>
      </c>
      <c r="F111" s="101" t="str">
        <f t="shared" si="15"/>
        <v/>
      </c>
      <c r="G111" s="100" t="str">
        <f t="shared" si="16"/>
        <v/>
      </c>
      <c r="J111" s="99" t="str">
        <f>IF(ROWS($J$10:J111)&gt;$K$4,"",ROWS($I$10:I111))</f>
        <v/>
      </c>
      <c r="K111" s="100" t="str">
        <f t="shared" si="20"/>
        <v/>
      </c>
      <c r="L111" s="111" t="str">
        <f t="shared" si="17"/>
        <v/>
      </c>
      <c r="M111" s="91" t="str">
        <f t="shared" si="18"/>
        <v/>
      </c>
      <c r="N111" s="91" t="str">
        <f t="shared" si="19"/>
        <v/>
      </c>
      <c r="O111" s="109" t="str">
        <f t="shared" si="21"/>
        <v/>
      </c>
    </row>
    <row r="112" spans="2:15" x14ac:dyDescent="0.2">
      <c r="B112" s="99" t="str">
        <f>IF(ROWS($B$10:B112)&gt;$C$4,"",ROWS($A$10:A112))</f>
        <v/>
      </c>
      <c r="C112" s="100" t="str">
        <f t="shared" si="12"/>
        <v/>
      </c>
      <c r="D112" s="100" t="str">
        <f t="shared" si="13"/>
        <v/>
      </c>
      <c r="E112" s="101" t="str">
        <f t="shared" si="14"/>
        <v/>
      </c>
      <c r="F112" s="101" t="str">
        <f t="shared" si="15"/>
        <v/>
      </c>
      <c r="G112" s="100" t="str">
        <f t="shared" si="16"/>
        <v/>
      </c>
      <c r="J112" s="99" t="str">
        <f>IF(ROWS($J$10:J112)&gt;$K$4,"",ROWS($I$10:I112))</f>
        <v/>
      </c>
      <c r="K112" s="100" t="str">
        <f t="shared" si="20"/>
        <v/>
      </c>
      <c r="L112" s="111" t="str">
        <f t="shared" si="17"/>
        <v/>
      </c>
      <c r="M112" s="91" t="str">
        <f t="shared" si="18"/>
        <v/>
      </c>
      <c r="N112" s="91" t="str">
        <f t="shared" si="19"/>
        <v/>
      </c>
      <c r="O112" s="109" t="str">
        <f t="shared" si="21"/>
        <v/>
      </c>
    </row>
    <row r="113" spans="2:15" x14ac:dyDescent="0.2">
      <c r="B113" s="99" t="str">
        <f>IF(ROWS($B$10:B113)&gt;$C$4,"",ROWS($A$10:A113))</f>
        <v/>
      </c>
      <c r="C113" s="100" t="str">
        <f t="shared" si="12"/>
        <v/>
      </c>
      <c r="D113" s="100" t="str">
        <f t="shared" si="13"/>
        <v/>
      </c>
      <c r="E113" s="101" t="str">
        <f t="shared" si="14"/>
        <v/>
      </c>
      <c r="F113" s="101" t="str">
        <f t="shared" si="15"/>
        <v/>
      </c>
      <c r="G113" s="100" t="str">
        <f t="shared" si="16"/>
        <v/>
      </c>
      <c r="J113" s="99" t="str">
        <f>IF(ROWS($J$10:J113)&gt;$K$4,"",ROWS($I$10:I113))</f>
        <v/>
      </c>
      <c r="K113" s="100" t="str">
        <f t="shared" si="20"/>
        <v/>
      </c>
      <c r="L113" s="111" t="str">
        <f t="shared" si="17"/>
        <v/>
      </c>
      <c r="M113" s="91" t="str">
        <f t="shared" si="18"/>
        <v/>
      </c>
      <c r="N113" s="91" t="str">
        <f t="shared" si="19"/>
        <v/>
      </c>
      <c r="O113" s="109" t="str">
        <f t="shared" si="21"/>
        <v/>
      </c>
    </row>
    <row r="114" spans="2:15" x14ac:dyDescent="0.2">
      <c r="B114" s="99" t="str">
        <f>IF(ROWS($B$10:B114)&gt;$C$4,"",ROWS($A$10:A114))</f>
        <v/>
      </c>
      <c r="C114" s="100" t="str">
        <f t="shared" si="12"/>
        <v/>
      </c>
      <c r="D114" s="100" t="str">
        <f t="shared" si="13"/>
        <v/>
      </c>
      <c r="E114" s="101" t="str">
        <f t="shared" si="14"/>
        <v/>
      </c>
      <c r="F114" s="101" t="str">
        <f t="shared" si="15"/>
        <v/>
      </c>
      <c r="G114" s="100" t="str">
        <f t="shared" si="16"/>
        <v/>
      </c>
      <c r="J114" s="99" t="str">
        <f>IF(ROWS($J$10:J114)&gt;$K$4,"",ROWS($I$10:I114))</f>
        <v/>
      </c>
      <c r="K114" s="100" t="str">
        <f t="shared" si="20"/>
        <v/>
      </c>
      <c r="L114" s="111" t="str">
        <f t="shared" si="17"/>
        <v/>
      </c>
      <c r="M114" s="91" t="str">
        <f t="shared" si="18"/>
        <v/>
      </c>
      <c r="N114" s="91" t="str">
        <f t="shared" si="19"/>
        <v/>
      </c>
      <c r="O114" s="109" t="str">
        <f t="shared" si="21"/>
        <v/>
      </c>
    </row>
    <row r="115" spans="2:15" x14ac:dyDescent="0.2">
      <c r="B115" s="99" t="str">
        <f>IF(ROWS($B$10:B115)&gt;$C$4,"",ROWS($A$10:A115))</f>
        <v/>
      </c>
      <c r="C115" s="100" t="str">
        <f t="shared" si="12"/>
        <v/>
      </c>
      <c r="D115" s="100" t="str">
        <f t="shared" si="13"/>
        <v/>
      </c>
      <c r="E115" s="101" t="str">
        <f t="shared" si="14"/>
        <v/>
      </c>
      <c r="F115" s="101" t="str">
        <f t="shared" si="15"/>
        <v/>
      </c>
      <c r="G115" s="100" t="str">
        <f t="shared" si="16"/>
        <v/>
      </c>
      <c r="J115" s="99" t="str">
        <f>IF(ROWS($J$10:J115)&gt;$K$4,"",ROWS($I$10:I115))</f>
        <v/>
      </c>
      <c r="K115" s="100" t="str">
        <f t="shared" si="20"/>
        <v/>
      </c>
      <c r="L115" s="111" t="str">
        <f t="shared" si="17"/>
        <v/>
      </c>
      <c r="M115" s="91" t="str">
        <f t="shared" si="18"/>
        <v/>
      </c>
      <c r="N115" s="91" t="str">
        <f t="shared" si="19"/>
        <v/>
      </c>
      <c r="O115" s="109" t="str">
        <f t="shared" si="21"/>
        <v/>
      </c>
    </row>
    <row r="116" spans="2:15" x14ac:dyDescent="0.2">
      <c r="B116" s="99" t="str">
        <f>IF(ROWS($B$10:B116)&gt;$C$4,"",ROWS($A$10:A116))</f>
        <v/>
      </c>
      <c r="C116" s="100" t="str">
        <f t="shared" si="12"/>
        <v/>
      </c>
      <c r="D116" s="100" t="str">
        <f t="shared" si="13"/>
        <v/>
      </c>
      <c r="E116" s="101" t="str">
        <f t="shared" si="14"/>
        <v/>
      </c>
      <c r="F116" s="101" t="str">
        <f t="shared" si="15"/>
        <v/>
      </c>
      <c r="G116" s="100" t="str">
        <f t="shared" si="16"/>
        <v/>
      </c>
      <c r="J116" s="99" t="str">
        <f>IF(ROWS($J$10:J116)&gt;$K$4,"",ROWS($I$10:I116))</f>
        <v/>
      </c>
      <c r="K116" s="100" t="str">
        <f t="shared" si="20"/>
        <v/>
      </c>
      <c r="L116" s="111" t="str">
        <f t="shared" si="17"/>
        <v/>
      </c>
      <c r="M116" s="91" t="str">
        <f t="shared" si="18"/>
        <v/>
      </c>
      <c r="N116" s="91" t="str">
        <f t="shared" si="19"/>
        <v/>
      </c>
      <c r="O116" s="109" t="str">
        <f t="shared" si="21"/>
        <v/>
      </c>
    </row>
    <row r="117" spans="2:15" x14ac:dyDescent="0.2">
      <c r="B117" s="99" t="str">
        <f>IF(ROWS($B$10:B117)&gt;$C$4,"",ROWS($A$10:A117))</f>
        <v/>
      </c>
      <c r="C117" s="100" t="str">
        <f t="shared" si="12"/>
        <v/>
      </c>
      <c r="D117" s="100" t="str">
        <f t="shared" si="13"/>
        <v/>
      </c>
      <c r="E117" s="101" t="str">
        <f t="shared" si="14"/>
        <v/>
      </c>
      <c r="F117" s="101" t="str">
        <f t="shared" si="15"/>
        <v/>
      </c>
      <c r="G117" s="100" t="str">
        <f t="shared" si="16"/>
        <v/>
      </c>
      <c r="J117" s="99" t="str">
        <f>IF(ROWS($J$10:J117)&gt;$K$4,"",ROWS($I$10:I117))</f>
        <v/>
      </c>
      <c r="K117" s="100" t="str">
        <f t="shared" si="20"/>
        <v/>
      </c>
      <c r="L117" s="111" t="str">
        <f t="shared" si="17"/>
        <v/>
      </c>
      <c r="M117" s="91" t="str">
        <f t="shared" si="18"/>
        <v/>
      </c>
      <c r="N117" s="91" t="str">
        <f t="shared" si="19"/>
        <v/>
      </c>
      <c r="O117" s="109" t="str">
        <f t="shared" si="21"/>
        <v/>
      </c>
    </row>
    <row r="118" spans="2:15" x14ac:dyDescent="0.2">
      <c r="B118" s="99" t="str">
        <f>IF(ROWS($B$10:B118)&gt;$C$4,"",ROWS($A$10:A118))</f>
        <v/>
      </c>
      <c r="C118" s="100" t="str">
        <f t="shared" si="12"/>
        <v/>
      </c>
      <c r="D118" s="100" t="str">
        <f t="shared" si="13"/>
        <v/>
      </c>
      <c r="E118" s="101" t="str">
        <f t="shared" si="14"/>
        <v/>
      </c>
      <c r="F118" s="101" t="str">
        <f t="shared" si="15"/>
        <v/>
      </c>
      <c r="G118" s="100" t="str">
        <f t="shared" si="16"/>
        <v/>
      </c>
      <c r="J118" s="99" t="str">
        <f>IF(ROWS($J$10:J118)&gt;$K$4,"",ROWS($I$10:I118))</f>
        <v/>
      </c>
      <c r="K118" s="100" t="str">
        <f t="shared" si="20"/>
        <v/>
      </c>
      <c r="L118" s="111" t="str">
        <f t="shared" si="17"/>
        <v/>
      </c>
      <c r="M118" s="91" t="str">
        <f t="shared" si="18"/>
        <v/>
      </c>
      <c r="N118" s="91" t="str">
        <f t="shared" si="19"/>
        <v/>
      </c>
      <c r="O118" s="109" t="str">
        <f t="shared" si="21"/>
        <v/>
      </c>
    </row>
    <row r="119" spans="2:15" x14ac:dyDescent="0.2">
      <c r="B119" s="99" t="str">
        <f>IF(ROWS($B$10:B119)&gt;$C$4,"",ROWS($A$10:A119))</f>
        <v/>
      </c>
      <c r="C119" s="100" t="str">
        <f t="shared" si="12"/>
        <v/>
      </c>
      <c r="D119" s="100" t="str">
        <f t="shared" si="13"/>
        <v/>
      </c>
      <c r="E119" s="101" t="str">
        <f t="shared" si="14"/>
        <v/>
      </c>
      <c r="F119" s="101" t="str">
        <f t="shared" si="15"/>
        <v/>
      </c>
      <c r="G119" s="100" t="str">
        <f t="shared" si="16"/>
        <v/>
      </c>
      <c r="J119" s="99" t="str">
        <f>IF(ROWS($J$10:J119)&gt;$K$4,"",ROWS($I$10:I119))</f>
        <v/>
      </c>
      <c r="K119" s="100" t="str">
        <f t="shared" si="20"/>
        <v/>
      </c>
      <c r="L119" s="111" t="str">
        <f t="shared" si="17"/>
        <v/>
      </c>
      <c r="M119" s="91" t="str">
        <f t="shared" si="18"/>
        <v/>
      </c>
      <c r="N119" s="91" t="str">
        <f t="shared" si="19"/>
        <v/>
      </c>
      <c r="O119" s="109" t="str">
        <f t="shared" si="21"/>
        <v/>
      </c>
    </row>
    <row r="120" spans="2:15" x14ac:dyDescent="0.2">
      <c r="B120" s="99" t="str">
        <f>IF(ROWS($B$10:B120)&gt;$C$4,"",ROWS($A$10:A120))</f>
        <v/>
      </c>
      <c r="C120" s="100" t="str">
        <f t="shared" si="12"/>
        <v/>
      </c>
      <c r="D120" s="100" t="str">
        <f t="shared" si="13"/>
        <v/>
      </c>
      <c r="E120" s="101" t="str">
        <f t="shared" si="14"/>
        <v/>
      </c>
      <c r="F120" s="101" t="str">
        <f t="shared" si="15"/>
        <v/>
      </c>
      <c r="G120" s="100" t="str">
        <f t="shared" si="16"/>
        <v/>
      </c>
      <c r="J120" s="99" t="str">
        <f>IF(ROWS($J$10:J120)&gt;$K$4,"",ROWS($I$10:I120))</f>
        <v/>
      </c>
      <c r="K120" s="100" t="str">
        <f t="shared" si="20"/>
        <v/>
      </c>
      <c r="L120" s="111" t="str">
        <f t="shared" si="17"/>
        <v/>
      </c>
      <c r="M120" s="91" t="str">
        <f t="shared" si="18"/>
        <v/>
      </c>
      <c r="N120" s="91" t="str">
        <f t="shared" si="19"/>
        <v/>
      </c>
      <c r="O120" s="109" t="str">
        <f t="shared" si="21"/>
        <v/>
      </c>
    </row>
    <row r="121" spans="2:15" x14ac:dyDescent="0.2">
      <c r="B121" s="99" t="str">
        <f>IF(ROWS($B$10:B121)&gt;$C$4,"",ROWS($A$10:A121))</f>
        <v/>
      </c>
      <c r="C121" s="100" t="str">
        <f t="shared" si="12"/>
        <v/>
      </c>
      <c r="D121" s="100" t="str">
        <f t="shared" si="13"/>
        <v/>
      </c>
      <c r="E121" s="101" t="str">
        <f t="shared" si="14"/>
        <v/>
      </c>
      <c r="F121" s="101" t="str">
        <f t="shared" si="15"/>
        <v/>
      </c>
      <c r="G121" s="100" t="str">
        <f t="shared" si="16"/>
        <v/>
      </c>
      <c r="J121" s="99" t="str">
        <f>IF(ROWS($J$10:J121)&gt;$K$4,"",ROWS($I$10:I121))</f>
        <v/>
      </c>
      <c r="K121" s="100" t="str">
        <f t="shared" si="20"/>
        <v/>
      </c>
      <c r="L121" s="111" t="str">
        <f t="shared" si="17"/>
        <v/>
      </c>
      <c r="M121" s="91" t="str">
        <f t="shared" si="18"/>
        <v/>
      </c>
      <c r="N121" s="91" t="str">
        <f t="shared" si="19"/>
        <v/>
      </c>
      <c r="O121" s="109" t="str">
        <f t="shared" si="21"/>
        <v/>
      </c>
    </row>
    <row r="122" spans="2:15" x14ac:dyDescent="0.2">
      <c r="B122" s="99" t="str">
        <f>IF(ROWS($B$10:B122)&gt;$C$4,"",ROWS($A$10:A122))</f>
        <v/>
      </c>
      <c r="C122" s="100" t="str">
        <f t="shared" si="12"/>
        <v/>
      </c>
      <c r="D122" s="100" t="str">
        <f t="shared" si="13"/>
        <v/>
      </c>
      <c r="E122" s="101" t="str">
        <f t="shared" si="14"/>
        <v/>
      </c>
      <c r="F122" s="101" t="str">
        <f t="shared" si="15"/>
        <v/>
      </c>
      <c r="G122" s="100" t="str">
        <f t="shared" si="16"/>
        <v/>
      </c>
      <c r="J122" s="99" t="str">
        <f>IF(ROWS($J$10:J122)&gt;$K$4,"",ROWS($I$10:I122))</f>
        <v/>
      </c>
      <c r="K122" s="100" t="str">
        <f t="shared" si="20"/>
        <v/>
      </c>
      <c r="L122" s="111" t="str">
        <f t="shared" si="17"/>
        <v/>
      </c>
      <c r="M122" s="91" t="str">
        <f t="shared" si="18"/>
        <v/>
      </c>
      <c r="N122" s="91" t="str">
        <f t="shared" si="19"/>
        <v/>
      </c>
      <c r="O122" s="109" t="str">
        <f t="shared" si="21"/>
        <v/>
      </c>
    </row>
    <row r="123" spans="2:15" x14ac:dyDescent="0.2">
      <c r="B123" s="99" t="str">
        <f>IF(ROWS($B$10:B123)&gt;$C$4,"",ROWS($A$10:A123))</f>
        <v/>
      </c>
      <c r="C123" s="100" t="str">
        <f t="shared" si="12"/>
        <v/>
      </c>
      <c r="D123" s="100" t="str">
        <f t="shared" si="13"/>
        <v/>
      </c>
      <c r="E123" s="101" t="str">
        <f t="shared" si="14"/>
        <v/>
      </c>
      <c r="F123" s="101" t="str">
        <f t="shared" si="15"/>
        <v/>
      </c>
      <c r="G123" s="100" t="str">
        <f t="shared" si="16"/>
        <v/>
      </c>
      <c r="J123" s="99" t="str">
        <f>IF(ROWS($J$10:J123)&gt;$K$4,"",ROWS($I$10:I123))</f>
        <v/>
      </c>
      <c r="K123" s="100" t="str">
        <f t="shared" si="20"/>
        <v/>
      </c>
      <c r="L123" s="111" t="str">
        <f t="shared" si="17"/>
        <v/>
      </c>
      <c r="M123" s="91" t="str">
        <f t="shared" si="18"/>
        <v/>
      </c>
      <c r="N123" s="91" t="str">
        <f t="shared" si="19"/>
        <v/>
      </c>
      <c r="O123" s="109" t="str">
        <f t="shared" si="21"/>
        <v/>
      </c>
    </row>
    <row r="124" spans="2:15" x14ac:dyDescent="0.2">
      <c r="B124" s="99" t="str">
        <f>IF(ROWS($B$10:B124)&gt;$C$4,"",ROWS($A$10:A124))</f>
        <v/>
      </c>
      <c r="C124" s="100" t="str">
        <f t="shared" si="12"/>
        <v/>
      </c>
      <c r="D124" s="100" t="str">
        <f t="shared" si="13"/>
        <v/>
      </c>
      <c r="E124" s="101" t="str">
        <f t="shared" si="14"/>
        <v/>
      </c>
      <c r="F124" s="101" t="str">
        <f t="shared" si="15"/>
        <v/>
      </c>
      <c r="G124" s="100" t="str">
        <f t="shared" si="16"/>
        <v/>
      </c>
      <c r="J124" s="99" t="str">
        <f>IF(ROWS($J$10:J124)&gt;$K$4,"",ROWS($I$10:I124))</f>
        <v/>
      </c>
      <c r="K124" s="100" t="str">
        <f t="shared" si="20"/>
        <v/>
      </c>
      <c r="L124" s="111" t="str">
        <f t="shared" si="17"/>
        <v/>
      </c>
      <c r="M124" s="91" t="str">
        <f t="shared" si="18"/>
        <v/>
      </c>
      <c r="N124" s="91" t="str">
        <f t="shared" si="19"/>
        <v/>
      </c>
      <c r="O124" s="109" t="str">
        <f t="shared" si="21"/>
        <v/>
      </c>
    </row>
    <row r="125" spans="2:15" x14ac:dyDescent="0.2">
      <c r="B125" s="99" t="str">
        <f>IF(ROWS($B$10:B125)&gt;$C$4,"",ROWS($A$10:A125))</f>
        <v/>
      </c>
      <c r="C125" s="100" t="str">
        <f t="shared" si="12"/>
        <v/>
      </c>
      <c r="D125" s="100" t="str">
        <f t="shared" si="13"/>
        <v/>
      </c>
      <c r="E125" s="101" t="str">
        <f t="shared" si="14"/>
        <v/>
      </c>
      <c r="F125" s="101" t="str">
        <f t="shared" si="15"/>
        <v/>
      </c>
      <c r="G125" s="100" t="str">
        <f t="shared" si="16"/>
        <v/>
      </c>
      <c r="J125" s="99" t="str">
        <f>IF(ROWS($J$10:J125)&gt;$K$4,"",ROWS($I$10:I125))</f>
        <v/>
      </c>
      <c r="K125" s="100" t="str">
        <f t="shared" si="20"/>
        <v/>
      </c>
      <c r="L125" s="111" t="str">
        <f t="shared" si="17"/>
        <v/>
      </c>
      <c r="M125" s="91" t="str">
        <f t="shared" si="18"/>
        <v/>
      </c>
      <c r="N125" s="91" t="str">
        <f t="shared" si="19"/>
        <v/>
      </c>
      <c r="O125" s="109" t="str">
        <f t="shared" si="21"/>
        <v/>
      </c>
    </row>
    <row r="126" spans="2:15" x14ac:dyDescent="0.2">
      <c r="B126" s="99" t="str">
        <f>IF(ROWS($B$10:B126)&gt;$C$4,"",ROWS($A$10:A126))</f>
        <v/>
      </c>
      <c r="C126" s="100" t="str">
        <f t="shared" si="12"/>
        <v/>
      </c>
      <c r="D126" s="100" t="str">
        <f t="shared" si="13"/>
        <v/>
      </c>
      <c r="E126" s="101" t="str">
        <f t="shared" si="14"/>
        <v/>
      </c>
      <c r="F126" s="101" t="str">
        <f t="shared" si="15"/>
        <v/>
      </c>
      <c r="G126" s="100" t="str">
        <f t="shared" si="16"/>
        <v/>
      </c>
      <c r="J126" s="99" t="str">
        <f>IF(ROWS($J$10:J126)&gt;$K$4,"",ROWS($I$10:I126))</f>
        <v/>
      </c>
      <c r="K126" s="100" t="str">
        <f t="shared" si="20"/>
        <v/>
      </c>
      <c r="L126" s="111" t="str">
        <f t="shared" si="17"/>
        <v/>
      </c>
      <c r="M126" s="91" t="str">
        <f t="shared" si="18"/>
        <v/>
      </c>
      <c r="N126" s="91" t="str">
        <f t="shared" si="19"/>
        <v/>
      </c>
      <c r="O126" s="109" t="str">
        <f t="shared" si="21"/>
        <v/>
      </c>
    </row>
    <row r="127" spans="2:15" x14ac:dyDescent="0.2">
      <c r="B127" s="99" t="str">
        <f>IF(ROWS($B$10:B127)&gt;$C$4,"",ROWS($A$10:A127))</f>
        <v/>
      </c>
      <c r="C127" s="100" t="str">
        <f t="shared" si="12"/>
        <v/>
      </c>
      <c r="D127" s="100" t="str">
        <f t="shared" si="13"/>
        <v/>
      </c>
      <c r="E127" s="101" t="str">
        <f t="shared" si="14"/>
        <v/>
      </c>
      <c r="F127" s="101" t="str">
        <f t="shared" si="15"/>
        <v/>
      </c>
      <c r="G127" s="100" t="str">
        <f t="shared" si="16"/>
        <v/>
      </c>
      <c r="J127" s="99" t="str">
        <f>IF(ROWS($J$10:J127)&gt;$K$4,"",ROWS($I$10:I127))</f>
        <v/>
      </c>
      <c r="K127" s="100" t="str">
        <f t="shared" si="20"/>
        <v/>
      </c>
      <c r="L127" s="111" t="str">
        <f t="shared" si="17"/>
        <v/>
      </c>
      <c r="M127" s="91" t="str">
        <f t="shared" si="18"/>
        <v/>
      </c>
      <c r="N127" s="91" t="str">
        <f t="shared" si="19"/>
        <v/>
      </c>
      <c r="O127" s="109" t="str">
        <f t="shared" si="21"/>
        <v/>
      </c>
    </row>
    <row r="128" spans="2:15" x14ac:dyDescent="0.2">
      <c r="B128" s="99" t="str">
        <f>IF(ROWS($B$10:B128)&gt;$C$4,"",ROWS($A$10:A128))</f>
        <v/>
      </c>
      <c r="C128" s="100" t="str">
        <f t="shared" si="12"/>
        <v/>
      </c>
      <c r="D128" s="100" t="str">
        <f t="shared" si="13"/>
        <v/>
      </c>
      <c r="E128" s="101" t="str">
        <f t="shared" si="14"/>
        <v/>
      </c>
      <c r="F128" s="101" t="str">
        <f t="shared" si="15"/>
        <v/>
      </c>
      <c r="G128" s="100" t="str">
        <f t="shared" si="16"/>
        <v/>
      </c>
      <c r="J128" s="99" t="str">
        <f>IF(ROWS($J$10:J128)&gt;$K$4,"",ROWS($I$10:I128))</f>
        <v/>
      </c>
      <c r="K128" s="100" t="str">
        <f t="shared" si="20"/>
        <v/>
      </c>
      <c r="L128" s="111" t="str">
        <f t="shared" si="17"/>
        <v/>
      </c>
      <c r="M128" s="91" t="str">
        <f t="shared" si="18"/>
        <v/>
      </c>
      <c r="N128" s="91" t="str">
        <f t="shared" si="19"/>
        <v/>
      </c>
      <c r="O128" s="109" t="str">
        <f t="shared" si="21"/>
        <v/>
      </c>
    </row>
    <row r="129" spans="2:15" x14ac:dyDescent="0.2">
      <c r="B129" s="99" t="str">
        <f>IF(ROWS($B$10:B129)&gt;$C$4,"",ROWS($A$10:A129))</f>
        <v/>
      </c>
      <c r="C129" s="100" t="str">
        <f t="shared" si="12"/>
        <v/>
      </c>
      <c r="D129" s="100" t="str">
        <f t="shared" si="13"/>
        <v/>
      </c>
      <c r="E129" s="101" t="str">
        <f t="shared" si="14"/>
        <v/>
      </c>
      <c r="F129" s="101" t="str">
        <f t="shared" si="15"/>
        <v/>
      </c>
      <c r="G129" s="100" t="str">
        <f t="shared" si="16"/>
        <v/>
      </c>
      <c r="J129" s="99" t="str">
        <f>IF(ROWS($J$10:J129)&gt;$K$4,"",ROWS($I$10:I129))</f>
        <v/>
      </c>
      <c r="K129" s="100" t="str">
        <f t="shared" si="20"/>
        <v/>
      </c>
      <c r="L129" s="111" t="str">
        <f t="shared" si="17"/>
        <v/>
      </c>
      <c r="M129" s="91" t="str">
        <f t="shared" si="18"/>
        <v/>
      </c>
      <c r="N129" s="91" t="str">
        <f t="shared" si="19"/>
        <v/>
      </c>
      <c r="O129" s="109" t="str">
        <f t="shared" si="21"/>
        <v/>
      </c>
    </row>
    <row r="130" spans="2:15" x14ac:dyDescent="0.2">
      <c r="B130" s="99" t="str">
        <f>IF(ROWS($B$10:B130)&gt;$C$4,"",ROWS($A$10:A130))</f>
        <v/>
      </c>
      <c r="C130" s="100" t="str">
        <f t="shared" si="12"/>
        <v/>
      </c>
      <c r="D130" s="100" t="str">
        <f t="shared" si="13"/>
        <v/>
      </c>
      <c r="E130" s="101" t="str">
        <f t="shared" si="14"/>
        <v/>
      </c>
      <c r="F130" s="101" t="str">
        <f t="shared" si="15"/>
        <v/>
      </c>
      <c r="G130" s="100" t="str">
        <f t="shared" si="16"/>
        <v/>
      </c>
      <c r="J130" s="99" t="str">
        <f>IF(ROWS($J$10:J130)&gt;$K$4,"",ROWS($I$10:I130))</f>
        <v/>
      </c>
      <c r="K130" s="100" t="str">
        <f t="shared" si="20"/>
        <v/>
      </c>
      <c r="L130" s="111" t="str">
        <f t="shared" si="17"/>
        <v/>
      </c>
      <c r="M130" s="91" t="str">
        <f t="shared" si="18"/>
        <v/>
      </c>
      <c r="N130" s="91" t="str">
        <f t="shared" si="19"/>
        <v/>
      </c>
      <c r="O130" s="109" t="str">
        <f t="shared" si="21"/>
        <v/>
      </c>
    </row>
    <row r="131" spans="2:15" x14ac:dyDescent="0.2">
      <c r="B131" s="99" t="str">
        <f>IF(ROWS($B$10:B131)&gt;$C$4,"",ROWS($A$10:A131))</f>
        <v/>
      </c>
      <c r="C131" s="100" t="str">
        <f t="shared" si="12"/>
        <v/>
      </c>
      <c r="D131" s="100" t="str">
        <f t="shared" si="13"/>
        <v/>
      </c>
      <c r="E131" s="101" t="str">
        <f t="shared" si="14"/>
        <v/>
      </c>
      <c r="F131" s="101" t="str">
        <f t="shared" si="15"/>
        <v/>
      </c>
      <c r="G131" s="100" t="str">
        <f t="shared" si="16"/>
        <v/>
      </c>
      <c r="J131" s="99" t="str">
        <f>IF(ROWS($J$10:J131)&gt;$K$4,"",ROWS($I$10:I131))</f>
        <v/>
      </c>
      <c r="K131" s="100" t="str">
        <f t="shared" si="20"/>
        <v/>
      </c>
      <c r="L131" s="111" t="str">
        <f t="shared" si="17"/>
        <v/>
      </c>
      <c r="M131" s="91" t="str">
        <f t="shared" si="18"/>
        <v/>
      </c>
      <c r="N131" s="91" t="str">
        <f t="shared" si="19"/>
        <v/>
      </c>
      <c r="O131" s="109" t="str">
        <f t="shared" si="21"/>
        <v/>
      </c>
    </row>
    <row r="132" spans="2:15" x14ac:dyDescent="0.2">
      <c r="B132" s="99" t="str">
        <f>IF(ROWS($B$10:B132)&gt;$C$4,"",ROWS($A$10:A132))</f>
        <v/>
      </c>
      <c r="C132" s="100" t="str">
        <f t="shared" si="12"/>
        <v/>
      </c>
      <c r="D132" s="100" t="str">
        <f t="shared" si="13"/>
        <v/>
      </c>
      <c r="E132" s="101" t="str">
        <f t="shared" si="14"/>
        <v/>
      </c>
      <c r="F132" s="101" t="str">
        <f t="shared" si="15"/>
        <v/>
      </c>
      <c r="G132" s="100" t="str">
        <f t="shared" si="16"/>
        <v/>
      </c>
      <c r="J132" s="99" t="str">
        <f>IF(ROWS($J$10:J132)&gt;$K$4,"",ROWS($I$10:I132))</f>
        <v/>
      </c>
      <c r="K132" s="100" t="str">
        <f t="shared" si="20"/>
        <v/>
      </c>
      <c r="L132" s="111" t="str">
        <f t="shared" si="17"/>
        <v/>
      </c>
      <c r="M132" s="91" t="str">
        <f t="shared" si="18"/>
        <v/>
      </c>
      <c r="N132" s="91" t="str">
        <f t="shared" si="19"/>
        <v/>
      </c>
      <c r="O132" s="109" t="str">
        <f t="shared" si="21"/>
        <v/>
      </c>
    </row>
    <row r="133" spans="2:15" x14ac:dyDescent="0.2">
      <c r="B133" s="99" t="str">
        <f>IF(ROWS($B$10:B133)&gt;$C$4,"",ROWS($A$10:A133))</f>
        <v/>
      </c>
      <c r="C133" s="100" t="str">
        <f t="shared" si="12"/>
        <v/>
      </c>
      <c r="D133" s="100" t="str">
        <f t="shared" si="13"/>
        <v/>
      </c>
      <c r="E133" s="101" t="str">
        <f t="shared" si="14"/>
        <v/>
      </c>
      <c r="F133" s="101" t="str">
        <f t="shared" si="15"/>
        <v/>
      </c>
      <c r="G133" s="100" t="str">
        <f t="shared" si="16"/>
        <v/>
      </c>
      <c r="J133" s="99" t="str">
        <f>IF(ROWS($J$10:J133)&gt;$K$4,"",ROWS($I$10:I133))</f>
        <v/>
      </c>
      <c r="K133" s="100" t="str">
        <f t="shared" si="20"/>
        <v/>
      </c>
      <c r="L133" s="111" t="str">
        <f t="shared" si="17"/>
        <v/>
      </c>
      <c r="M133" s="91" t="str">
        <f t="shared" si="18"/>
        <v/>
      </c>
      <c r="N133" s="91" t="str">
        <f t="shared" si="19"/>
        <v/>
      </c>
      <c r="O133" s="109" t="str">
        <f t="shared" si="21"/>
        <v/>
      </c>
    </row>
    <row r="134" spans="2:15" x14ac:dyDescent="0.2">
      <c r="B134" s="99" t="str">
        <f>IF(ROWS($B$10:B134)&gt;$C$4,"",ROWS($A$10:A134))</f>
        <v/>
      </c>
      <c r="C134" s="100" t="str">
        <f t="shared" si="12"/>
        <v/>
      </c>
      <c r="D134" s="100" t="str">
        <f t="shared" si="13"/>
        <v/>
      </c>
      <c r="E134" s="101" t="str">
        <f t="shared" si="14"/>
        <v/>
      </c>
      <c r="F134" s="101" t="str">
        <f t="shared" si="15"/>
        <v/>
      </c>
      <c r="G134" s="100" t="str">
        <f t="shared" si="16"/>
        <v/>
      </c>
      <c r="J134" s="99" t="str">
        <f>IF(ROWS($J$10:J134)&gt;$K$4,"",ROWS($I$10:I134))</f>
        <v/>
      </c>
      <c r="K134" s="100" t="str">
        <f t="shared" si="20"/>
        <v/>
      </c>
      <c r="L134" s="111" t="str">
        <f t="shared" si="17"/>
        <v/>
      </c>
      <c r="M134" s="91" t="str">
        <f t="shared" si="18"/>
        <v/>
      </c>
      <c r="N134" s="91" t="str">
        <f t="shared" si="19"/>
        <v/>
      </c>
      <c r="O134" s="109" t="str">
        <f t="shared" si="21"/>
        <v/>
      </c>
    </row>
    <row r="135" spans="2:15" x14ac:dyDescent="0.2">
      <c r="B135" s="99" t="str">
        <f>IF(ROWS($B$10:B135)&gt;$C$4,"",ROWS($A$10:A135))</f>
        <v/>
      </c>
      <c r="C135" s="100" t="str">
        <f t="shared" si="12"/>
        <v/>
      </c>
      <c r="D135" s="100" t="str">
        <f t="shared" si="13"/>
        <v/>
      </c>
      <c r="E135" s="101" t="str">
        <f t="shared" si="14"/>
        <v/>
      </c>
      <c r="F135" s="101" t="str">
        <f t="shared" si="15"/>
        <v/>
      </c>
      <c r="G135" s="100" t="str">
        <f t="shared" si="16"/>
        <v/>
      </c>
      <c r="J135" s="99" t="str">
        <f>IF(ROWS($J$10:J135)&gt;$K$4,"",ROWS($I$10:I135))</f>
        <v/>
      </c>
      <c r="K135" s="100" t="str">
        <f t="shared" si="20"/>
        <v/>
      </c>
      <c r="L135" s="111" t="str">
        <f t="shared" si="17"/>
        <v/>
      </c>
      <c r="M135" s="91" t="str">
        <f t="shared" si="18"/>
        <v/>
      </c>
      <c r="N135" s="91" t="str">
        <f t="shared" si="19"/>
        <v/>
      </c>
      <c r="O135" s="109" t="str">
        <f t="shared" si="21"/>
        <v/>
      </c>
    </row>
    <row r="136" spans="2:15" x14ac:dyDescent="0.2">
      <c r="B136" s="99" t="str">
        <f>IF(ROWS($B$10:B136)&gt;$C$4,"",ROWS($A$10:A136))</f>
        <v/>
      </c>
      <c r="C136" s="100" t="str">
        <f t="shared" si="12"/>
        <v/>
      </c>
      <c r="D136" s="100" t="str">
        <f t="shared" si="13"/>
        <v/>
      </c>
      <c r="E136" s="101" t="str">
        <f t="shared" si="14"/>
        <v/>
      </c>
      <c r="F136" s="101" t="str">
        <f t="shared" si="15"/>
        <v/>
      </c>
      <c r="G136" s="100" t="str">
        <f t="shared" si="16"/>
        <v/>
      </c>
      <c r="J136" s="99" t="str">
        <f>IF(ROWS($J$10:J136)&gt;$K$4,"",ROWS($I$10:I136))</f>
        <v/>
      </c>
      <c r="K136" s="100" t="str">
        <f t="shared" si="20"/>
        <v/>
      </c>
      <c r="L136" s="111" t="str">
        <f t="shared" si="17"/>
        <v/>
      </c>
      <c r="M136" s="91" t="str">
        <f t="shared" si="18"/>
        <v/>
      </c>
      <c r="N136" s="91" t="str">
        <f t="shared" si="19"/>
        <v/>
      </c>
      <c r="O136" s="109" t="str">
        <f t="shared" si="21"/>
        <v/>
      </c>
    </row>
    <row r="137" spans="2:15" x14ac:dyDescent="0.2">
      <c r="B137" s="99" t="str">
        <f>IF(ROWS($B$10:B137)&gt;$C$4,"",ROWS($A$10:A137))</f>
        <v/>
      </c>
      <c r="C137" s="100" t="str">
        <f t="shared" si="12"/>
        <v/>
      </c>
      <c r="D137" s="100" t="str">
        <f t="shared" si="13"/>
        <v/>
      </c>
      <c r="E137" s="101" t="str">
        <f t="shared" si="14"/>
        <v/>
      </c>
      <c r="F137" s="101" t="str">
        <f t="shared" si="15"/>
        <v/>
      </c>
      <c r="G137" s="100" t="str">
        <f t="shared" si="16"/>
        <v/>
      </c>
      <c r="J137" s="99" t="str">
        <f>IF(ROWS($J$10:J137)&gt;$K$4,"",ROWS($I$10:I137))</f>
        <v/>
      </c>
      <c r="K137" s="100" t="str">
        <f t="shared" si="20"/>
        <v/>
      </c>
      <c r="L137" s="111" t="str">
        <f t="shared" si="17"/>
        <v/>
      </c>
      <c r="M137" s="91" t="str">
        <f t="shared" si="18"/>
        <v/>
      </c>
      <c r="N137" s="91" t="str">
        <f t="shared" si="19"/>
        <v/>
      </c>
      <c r="O137" s="109" t="str">
        <f t="shared" si="21"/>
        <v/>
      </c>
    </row>
    <row r="138" spans="2:15" x14ac:dyDescent="0.2">
      <c r="B138" s="99" t="str">
        <f>IF(ROWS($B$10:B138)&gt;$C$4,"",ROWS($A$10:A138))</f>
        <v/>
      </c>
      <c r="C138" s="100" t="str">
        <f t="shared" si="12"/>
        <v/>
      </c>
      <c r="D138" s="100" t="str">
        <f t="shared" si="13"/>
        <v/>
      </c>
      <c r="E138" s="101" t="str">
        <f t="shared" si="14"/>
        <v/>
      </c>
      <c r="F138" s="101" t="str">
        <f t="shared" si="15"/>
        <v/>
      </c>
      <c r="G138" s="100" t="str">
        <f t="shared" si="16"/>
        <v/>
      </c>
      <c r="J138" s="99" t="str">
        <f>IF(ROWS($J$10:J138)&gt;$K$4,"",ROWS($I$10:I138))</f>
        <v/>
      </c>
      <c r="K138" s="100" t="str">
        <f t="shared" si="20"/>
        <v/>
      </c>
      <c r="L138" s="111" t="str">
        <f t="shared" si="17"/>
        <v/>
      </c>
      <c r="M138" s="91" t="str">
        <f t="shared" si="18"/>
        <v/>
      </c>
      <c r="N138" s="91" t="str">
        <f t="shared" si="19"/>
        <v/>
      </c>
      <c r="O138" s="109" t="str">
        <f t="shared" si="21"/>
        <v/>
      </c>
    </row>
    <row r="139" spans="2:15" x14ac:dyDescent="0.2">
      <c r="B139" s="99" t="str">
        <f>IF(ROWS($B$10:B139)&gt;$C$4,"",ROWS($A$10:A139))</f>
        <v/>
      </c>
      <c r="C139" s="100" t="str">
        <f t="shared" ref="C139:C202" si="22">IF(B139="","",IF(B139=1,C134,G138))</f>
        <v/>
      </c>
      <c r="D139" s="100" t="str">
        <f t="shared" ref="D139:D202" si="23">IF(C139="","",C139*$C$6/12)</f>
        <v/>
      </c>
      <c r="E139" s="101" t="str">
        <f t="shared" ref="E139:E202" si="24">IF(C139="","",F139-D139)</f>
        <v/>
      </c>
      <c r="F139" s="101" t="str">
        <f t="shared" ref="F139:F202" si="25">IF(C139="","",-PMT($C$6/12,$C$4-B139+1,C139))</f>
        <v/>
      </c>
      <c r="G139" s="100" t="str">
        <f t="shared" ref="G139:G202" si="26">IF(C139="","",C139-E139)</f>
        <v/>
      </c>
      <c r="J139" s="99" t="str">
        <f>IF(ROWS($J$10:J139)&gt;$K$4,"",ROWS($I$10:I139))</f>
        <v/>
      </c>
      <c r="K139" s="100" t="str">
        <f t="shared" si="20"/>
        <v/>
      </c>
      <c r="L139" s="111" t="str">
        <f t="shared" ref="L139:L202" si="27">IF(K139="","",K139*$K$6/12)</f>
        <v/>
      </c>
      <c r="M139" s="91" t="str">
        <f t="shared" ref="M139:M202" si="28">IF(K139="","","")</f>
        <v/>
      </c>
      <c r="N139" s="91" t="str">
        <f t="shared" ref="N139:N202" si="29">IF(K139="","",SUM(L139:M139))</f>
        <v/>
      </c>
      <c r="O139" s="109" t="str">
        <f t="shared" si="21"/>
        <v/>
      </c>
    </row>
    <row r="140" spans="2:15" x14ac:dyDescent="0.2">
      <c r="B140" s="99" t="str">
        <f>IF(ROWS($B$10:B140)&gt;$C$4,"",ROWS($A$10:A140))</f>
        <v/>
      </c>
      <c r="C140" s="100" t="str">
        <f t="shared" si="22"/>
        <v/>
      </c>
      <c r="D140" s="100" t="str">
        <f t="shared" si="23"/>
        <v/>
      </c>
      <c r="E140" s="101" t="str">
        <f t="shared" si="24"/>
        <v/>
      </c>
      <c r="F140" s="101" t="str">
        <f t="shared" si="25"/>
        <v/>
      </c>
      <c r="G140" s="100" t="str">
        <f t="shared" si="26"/>
        <v/>
      </c>
      <c r="J140" s="99" t="str">
        <f>IF(ROWS($J$10:J140)&gt;$K$4,"",ROWS($I$10:I140))</f>
        <v/>
      </c>
      <c r="K140" s="100" t="str">
        <f t="shared" si="20"/>
        <v/>
      </c>
      <c r="L140" s="111" t="str">
        <f t="shared" si="27"/>
        <v/>
      </c>
      <c r="M140" s="91" t="str">
        <f t="shared" si="28"/>
        <v/>
      </c>
      <c r="N140" s="91" t="str">
        <f t="shared" si="29"/>
        <v/>
      </c>
      <c r="O140" s="109" t="str">
        <f t="shared" si="21"/>
        <v/>
      </c>
    </row>
    <row r="141" spans="2:15" x14ac:dyDescent="0.2">
      <c r="B141" s="99" t="str">
        <f>IF(ROWS($B$10:B141)&gt;$C$4,"",ROWS($A$10:A141))</f>
        <v/>
      </c>
      <c r="C141" s="100" t="str">
        <f t="shared" si="22"/>
        <v/>
      </c>
      <c r="D141" s="100" t="str">
        <f t="shared" si="23"/>
        <v/>
      </c>
      <c r="E141" s="101" t="str">
        <f t="shared" si="24"/>
        <v/>
      </c>
      <c r="F141" s="101" t="str">
        <f t="shared" si="25"/>
        <v/>
      </c>
      <c r="G141" s="100" t="str">
        <f t="shared" si="26"/>
        <v/>
      </c>
      <c r="J141" s="99" t="str">
        <f>IF(ROWS($J$10:J141)&gt;$K$4,"",ROWS($I$10:I141))</f>
        <v/>
      </c>
      <c r="K141" s="100" t="str">
        <f t="shared" si="20"/>
        <v/>
      </c>
      <c r="L141" s="111" t="str">
        <f t="shared" si="27"/>
        <v/>
      </c>
      <c r="M141" s="91" t="str">
        <f t="shared" si="28"/>
        <v/>
      </c>
      <c r="N141" s="91" t="str">
        <f t="shared" si="29"/>
        <v/>
      </c>
      <c r="O141" s="109" t="str">
        <f t="shared" si="21"/>
        <v/>
      </c>
    </row>
    <row r="142" spans="2:15" x14ac:dyDescent="0.2">
      <c r="B142" s="99" t="str">
        <f>IF(ROWS($B$10:B142)&gt;$C$4,"",ROWS($A$10:A142))</f>
        <v/>
      </c>
      <c r="C142" s="100" t="str">
        <f t="shared" si="22"/>
        <v/>
      </c>
      <c r="D142" s="100" t="str">
        <f t="shared" si="23"/>
        <v/>
      </c>
      <c r="E142" s="101" t="str">
        <f t="shared" si="24"/>
        <v/>
      </c>
      <c r="F142" s="101" t="str">
        <f t="shared" si="25"/>
        <v/>
      </c>
      <c r="G142" s="100" t="str">
        <f t="shared" si="26"/>
        <v/>
      </c>
      <c r="J142" s="99" t="str">
        <f>IF(ROWS($J$10:J142)&gt;$K$4,"",ROWS($I$10:I142))</f>
        <v/>
      </c>
      <c r="K142" s="100" t="str">
        <f t="shared" si="20"/>
        <v/>
      </c>
      <c r="L142" s="111" t="str">
        <f t="shared" si="27"/>
        <v/>
      </c>
      <c r="M142" s="91" t="str">
        <f t="shared" si="28"/>
        <v/>
      </c>
      <c r="N142" s="91" t="str">
        <f t="shared" si="29"/>
        <v/>
      </c>
      <c r="O142" s="109" t="str">
        <f t="shared" si="21"/>
        <v/>
      </c>
    </row>
    <row r="143" spans="2:15" x14ac:dyDescent="0.2">
      <c r="B143" s="99" t="str">
        <f>IF(ROWS($B$10:B143)&gt;$C$4,"",ROWS($A$10:A143))</f>
        <v/>
      </c>
      <c r="C143" s="100" t="str">
        <f t="shared" si="22"/>
        <v/>
      </c>
      <c r="D143" s="100" t="str">
        <f t="shared" si="23"/>
        <v/>
      </c>
      <c r="E143" s="101" t="str">
        <f t="shared" si="24"/>
        <v/>
      </c>
      <c r="F143" s="101" t="str">
        <f t="shared" si="25"/>
        <v/>
      </c>
      <c r="G143" s="100" t="str">
        <f t="shared" si="26"/>
        <v/>
      </c>
      <c r="J143" s="99" t="str">
        <f>IF(ROWS($J$10:J143)&gt;$K$4,"",ROWS($I$10:I143))</f>
        <v/>
      </c>
      <c r="K143" s="100" t="str">
        <f t="shared" si="20"/>
        <v/>
      </c>
      <c r="L143" s="111" t="str">
        <f t="shared" si="27"/>
        <v/>
      </c>
      <c r="M143" s="91" t="str">
        <f t="shared" si="28"/>
        <v/>
      </c>
      <c r="N143" s="91" t="str">
        <f t="shared" si="29"/>
        <v/>
      </c>
      <c r="O143" s="109" t="str">
        <f t="shared" si="21"/>
        <v/>
      </c>
    </row>
    <row r="144" spans="2:15" x14ac:dyDescent="0.2">
      <c r="B144" s="99" t="str">
        <f>IF(ROWS($B$10:B144)&gt;$C$4,"",ROWS($A$10:A144))</f>
        <v/>
      </c>
      <c r="C144" s="100" t="str">
        <f t="shared" si="22"/>
        <v/>
      </c>
      <c r="D144" s="100" t="str">
        <f t="shared" si="23"/>
        <v/>
      </c>
      <c r="E144" s="101" t="str">
        <f t="shared" si="24"/>
        <v/>
      </c>
      <c r="F144" s="101" t="str">
        <f t="shared" si="25"/>
        <v/>
      </c>
      <c r="G144" s="100" t="str">
        <f t="shared" si="26"/>
        <v/>
      </c>
      <c r="J144" s="99" t="str">
        <f>IF(ROWS($J$10:J144)&gt;$K$4,"",ROWS($I$10:I144))</f>
        <v/>
      </c>
      <c r="K144" s="100" t="str">
        <f t="shared" si="20"/>
        <v/>
      </c>
      <c r="L144" s="111" t="str">
        <f t="shared" si="27"/>
        <v/>
      </c>
      <c r="M144" s="91" t="str">
        <f t="shared" si="28"/>
        <v/>
      </c>
      <c r="N144" s="91" t="str">
        <f t="shared" si="29"/>
        <v/>
      </c>
      <c r="O144" s="109" t="str">
        <f t="shared" si="21"/>
        <v/>
      </c>
    </row>
    <row r="145" spans="2:15" x14ac:dyDescent="0.2">
      <c r="B145" s="99" t="str">
        <f>IF(ROWS($B$10:B145)&gt;$C$4,"",ROWS($A$10:A145))</f>
        <v/>
      </c>
      <c r="C145" s="100" t="str">
        <f t="shared" si="22"/>
        <v/>
      </c>
      <c r="D145" s="100" t="str">
        <f t="shared" si="23"/>
        <v/>
      </c>
      <c r="E145" s="101" t="str">
        <f t="shared" si="24"/>
        <v/>
      </c>
      <c r="F145" s="101" t="str">
        <f t="shared" si="25"/>
        <v/>
      </c>
      <c r="G145" s="100" t="str">
        <f t="shared" si="26"/>
        <v/>
      </c>
      <c r="J145" s="99" t="str">
        <f>IF(ROWS($J$10:J145)&gt;$K$4,"",ROWS($I$10:I145))</f>
        <v/>
      </c>
      <c r="K145" s="100" t="str">
        <f t="shared" si="20"/>
        <v/>
      </c>
      <c r="L145" s="111" t="str">
        <f t="shared" si="27"/>
        <v/>
      </c>
      <c r="M145" s="91" t="str">
        <f t="shared" si="28"/>
        <v/>
      </c>
      <c r="N145" s="91" t="str">
        <f t="shared" si="29"/>
        <v/>
      </c>
      <c r="O145" s="109" t="str">
        <f t="shared" si="21"/>
        <v/>
      </c>
    </row>
    <row r="146" spans="2:15" x14ac:dyDescent="0.2">
      <c r="B146" s="99" t="str">
        <f>IF(ROWS($B$10:B146)&gt;$C$4,"",ROWS($A$10:A146))</f>
        <v/>
      </c>
      <c r="C146" s="100" t="str">
        <f t="shared" si="22"/>
        <v/>
      </c>
      <c r="D146" s="100" t="str">
        <f t="shared" si="23"/>
        <v/>
      </c>
      <c r="E146" s="101" t="str">
        <f t="shared" si="24"/>
        <v/>
      </c>
      <c r="F146" s="101" t="str">
        <f t="shared" si="25"/>
        <v/>
      </c>
      <c r="G146" s="100" t="str">
        <f t="shared" si="26"/>
        <v/>
      </c>
      <c r="J146" s="99" t="str">
        <f>IF(ROWS($J$10:J146)&gt;$K$4,"",ROWS($I$10:I146))</f>
        <v/>
      </c>
      <c r="K146" s="100" t="str">
        <f t="shared" si="20"/>
        <v/>
      </c>
      <c r="L146" s="111" t="str">
        <f t="shared" si="27"/>
        <v/>
      </c>
      <c r="M146" s="91" t="str">
        <f t="shared" si="28"/>
        <v/>
      </c>
      <c r="N146" s="91" t="str">
        <f t="shared" si="29"/>
        <v/>
      </c>
      <c r="O146" s="109" t="str">
        <f t="shared" si="21"/>
        <v/>
      </c>
    </row>
    <row r="147" spans="2:15" x14ac:dyDescent="0.2">
      <c r="B147" s="99" t="str">
        <f>IF(ROWS($B$10:B147)&gt;$C$4,"",ROWS($A$10:A147))</f>
        <v/>
      </c>
      <c r="C147" s="100" t="str">
        <f t="shared" si="22"/>
        <v/>
      </c>
      <c r="D147" s="100" t="str">
        <f t="shared" si="23"/>
        <v/>
      </c>
      <c r="E147" s="101" t="str">
        <f t="shared" si="24"/>
        <v/>
      </c>
      <c r="F147" s="101" t="str">
        <f t="shared" si="25"/>
        <v/>
      </c>
      <c r="G147" s="100" t="str">
        <f t="shared" si="26"/>
        <v/>
      </c>
      <c r="J147" s="99" t="str">
        <f>IF(ROWS($J$10:J147)&gt;$K$4,"",ROWS($I$10:I147))</f>
        <v/>
      </c>
      <c r="K147" s="100" t="str">
        <f t="shared" si="20"/>
        <v/>
      </c>
      <c r="L147" s="111" t="str">
        <f t="shared" si="27"/>
        <v/>
      </c>
      <c r="M147" s="91" t="str">
        <f t="shared" si="28"/>
        <v/>
      </c>
      <c r="N147" s="91" t="str">
        <f t="shared" si="29"/>
        <v/>
      </c>
      <c r="O147" s="109" t="str">
        <f t="shared" si="21"/>
        <v/>
      </c>
    </row>
    <row r="148" spans="2:15" x14ac:dyDescent="0.2">
      <c r="B148" s="99" t="str">
        <f>IF(ROWS($B$10:B148)&gt;$C$4,"",ROWS($A$10:A148))</f>
        <v/>
      </c>
      <c r="C148" s="100" t="str">
        <f t="shared" si="22"/>
        <v/>
      </c>
      <c r="D148" s="100" t="str">
        <f t="shared" si="23"/>
        <v/>
      </c>
      <c r="E148" s="101" t="str">
        <f t="shared" si="24"/>
        <v/>
      </c>
      <c r="F148" s="101" t="str">
        <f t="shared" si="25"/>
        <v/>
      </c>
      <c r="G148" s="100" t="str">
        <f t="shared" si="26"/>
        <v/>
      </c>
      <c r="J148" s="99" t="str">
        <f>IF(ROWS($J$10:J148)&gt;$K$4,"",ROWS($I$10:I148))</f>
        <v/>
      </c>
      <c r="K148" s="100" t="str">
        <f t="shared" si="20"/>
        <v/>
      </c>
      <c r="L148" s="111" t="str">
        <f t="shared" si="27"/>
        <v/>
      </c>
      <c r="M148" s="91" t="str">
        <f t="shared" si="28"/>
        <v/>
      </c>
      <c r="N148" s="91" t="str">
        <f t="shared" si="29"/>
        <v/>
      </c>
      <c r="O148" s="109" t="str">
        <f t="shared" si="21"/>
        <v/>
      </c>
    </row>
    <row r="149" spans="2:15" x14ac:dyDescent="0.2">
      <c r="B149" s="99" t="str">
        <f>IF(ROWS($B$10:B149)&gt;$C$4,"",ROWS($A$10:A149))</f>
        <v/>
      </c>
      <c r="C149" s="100" t="str">
        <f t="shared" si="22"/>
        <v/>
      </c>
      <c r="D149" s="100" t="str">
        <f t="shared" si="23"/>
        <v/>
      </c>
      <c r="E149" s="101" t="str">
        <f t="shared" si="24"/>
        <v/>
      </c>
      <c r="F149" s="101" t="str">
        <f t="shared" si="25"/>
        <v/>
      </c>
      <c r="G149" s="100" t="str">
        <f t="shared" si="26"/>
        <v/>
      </c>
      <c r="J149" s="99" t="str">
        <f>IF(ROWS($J$10:J149)&gt;$K$4,"",ROWS($I$10:I149))</f>
        <v/>
      </c>
      <c r="K149" s="100" t="str">
        <f t="shared" si="20"/>
        <v/>
      </c>
      <c r="L149" s="111" t="str">
        <f t="shared" si="27"/>
        <v/>
      </c>
      <c r="M149" s="91" t="str">
        <f t="shared" si="28"/>
        <v/>
      </c>
      <c r="N149" s="91" t="str">
        <f t="shared" si="29"/>
        <v/>
      </c>
      <c r="O149" s="109" t="str">
        <f t="shared" si="21"/>
        <v/>
      </c>
    </row>
    <row r="150" spans="2:15" x14ac:dyDescent="0.2">
      <c r="B150" s="99" t="str">
        <f>IF(ROWS($B$10:B150)&gt;$C$4,"",ROWS($A$10:A150))</f>
        <v/>
      </c>
      <c r="C150" s="100" t="str">
        <f t="shared" si="22"/>
        <v/>
      </c>
      <c r="D150" s="100" t="str">
        <f t="shared" si="23"/>
        <v/>
      </c>
      <c r="E150" s="101" t="str">
        <f t="shared" si="24"/>
        <v/>
      </c>
      <c r="F150" s="101" t="str">
        <f t="shared" si="25"/>
        <v/>
      </c>
      <c r="G150" s="100" t="str">
        <f t="shared" si="26"/>
        <v/>
      </c>
      <c r="J150" s="99" t="str">
        <f>IF(ROWS($J$10:J150)&gt;$K$4,"",ROWS($I$10:I150))</f>
        <v/>
      </c>
      <c r="K150" s="100" t="str">
        <f t="shared" si="20"/>
        <v/>
      </c>
      <c r="L150" s="111" t="str">
        <f t="shared" si="27"/>
        <v/>
      </c>
      <c r="M150" s="91" t="str">
        <f t="shared" si="28"/>
        <v/>
      </c>
      <c r="N150" s="91" t="str">
        <f t="shared" si="29"/>
        <v/>
      </c>
      <c r="O150" s="109" t="str">
        <f t="shared" si="21"/>
        <v/>
      </c>
    </row>
    <row r="151" spans="2:15" x14ac:dyDescent="0.2">
      <c r="B151" s="99" t="str">
        <f>IF(ROWS($B$10:B151)&gt;$C$4,"",ROWS($A$10:A151))</f>
        <v/>
      </c>
      <c r="C151" s="100" t="str">
        <f t="shared" si="22"/>
        <v/>
      </c>
      <c r="D151" s="100" t="str">
        <f t="shared" si="23"/>
        <v/>
      </c>
      <c r="E151" s="101" t="str">
        <f t="shared" si="24"/>
        <v/>
      </c>
      <c r="F151" s="101" t="str">
        <f t="shared" si="25"/>
        <v/>
      </c>
      <c r="G151" s="100" t="str">
        <f t="shared" si="26"/>
        <v/>
      </c>
      <c r="J151" s="99" t="str">
        <f>IF(ROWS($J$10:J151)&gt;$K$4,"",ROWS($I$10:I151))</f>
        <v/>
      </c>
      <c r="K151" s="100" t="str">
        <f t="shared" si="20"/>
        <v/>
      </c>
      <c r="L151" s="111" t="str">
        <f t="shared" si="27"/>
        <v/>
      </c>
      <c r="M151" s="91" t="str">
        <f t="shared" si="28"/>
        <v/>
      </c>
      <c r="N151" s="91" t="str">
        <f t="shared" si="29"/>
        <v/>
      </c>
      <c r="O151" s="109" t="str">
        <f t="shared" si="21"/>
        <v/>
      </c>
    </row>
    <row r="152" spans="2:15" x14ac:dyDescent="0.2">
      <c r="B152" s="99" t="str">
        <f>IF(ROWS($B$10:B152)&gt;$C$4,"",ROWS($A$10:A152))</f>
        <v/>
      </c>
      <c r="C152" s="100" t="str">
        <f t="shared" si="22"/>
        <v/>
      </c>
      <c r="D152" s="100" t="str">
        <f t="shared" si="23"/>
        <v/>
      </c>
      <c r="E152" s="101" t="str">
        <f t="shared" si="24"/>
        <v/>
      </c>
      <c r="F152" s="101" t="str">
        <f t="shared" si="25"/>
        <v/>
      </c>
      <c r="G152" s="100" t="str">
        <f t="shared" si="26"/>
        <v/>
      </c>
      <c r="J152" s="99" t="str">
        <f>IF(ROWS($J$10:J152)&gt;$K$4,"",ROWS($I$10:I152))</f>
        <v/>
      </c>
      <c r="K152" s="100" t="str">
        <f t="shared" si="20"/>
        <v/>
      </c>
      <c r="L152" s="111" t="str">
        <f t="shared" si="27"/>
        <v/>
      </c>
      <c r="M152" s="91" t="str">
        <f t="shared" si="28"/>
        <v/>
      </c>
      <c r="N152" s="91" t="str">
        <f t="shared" si="29"/>
        <v/>
      </c>
      <c r="O152" s="109" t="str">
        <f t="shared" si="21"/>
        <v/>
      </c>
    </row>
    <row r="153" spans="2:15" x14ac:dyDescent="0.2">
      <c r="B153" s="99" t="str">
        <f>IF(ROWS($B$10:B153)&gt;$C$4,"",ROWS($A$10:A153))</f>
        <v/>
      </c>
      <c r="C153" s="100" t="str">
        <f t="shared" si="22"/>
        <v/>
      </c>
      <c r="D153" s="100" t="str">
        <f t="shared" si="23"/>
        <v/>
      </c>
      <c r="E153" s="101" t="str">
        <f t="shared" si="24"/>
        <v/>
      </c>
      <c r="F153" s="101" t="str">
        <f t="shared" si="25"/>
        <v/>
      </c>
      <c r="G153" s="100" t="str">
        <f t="shared" si="26"/>
        <v/>
      </c>
      <c r="J153" s="99" t="str">
        <f>IF(ROWS($J$10:J153)&gt;$K$4,"",ROWS($I$10:I153))</f>
        <v/>
      </c>
      <c r="K153" s="100" t="str">
        <f t="shared" si="20"/>
        <v/>
      </c>
      <c r="L153" s="111" t="str">
        <f t="shared" si="27"/>
        <v/>
      </c>
      <c r="M153" s="91" t="str">
        <f t="shared" si="28"/>
        <v/>
      </c>
      <c r="N153" s="91" t="str">
        <f t="shared" si="29"/>
        <v/>
      </c>
      <c r="O153" s="109" t="str">
        <f t="shared" si="21"/>
        <v/>
      </c>
    </row>
    <row r="154" spans="2:15" x14ac:dyDescent="0.2">
      <c r="B154" s="99" t="str">
        <f>IF(ROWS($B$10:B154)&gt;$C$4,"",ROWS($A$10:A154))</f>
        <v/>
      </c>
      <c r="C154" s="100" t="str">
        <f t="shared" si="22"/>
        <v/>
      </c>
      <c r="D154" s="100" t="str">
        <f t="shared" si="23"/>
        <v/>
      </c>
      <c r="E154" s="101" t="str">
        <f t="shared" si="24"/>
        <v/>
      </c>
      <c r="F154" s="101" t="str">
        <f t="shared" si="25"/>
        <v/>
      </c>
      <c r="G154" s="100" t="str">
        <f t="shared" si="26"/>
        <v/>
      </c>
      <c r="J154" s="99" t="str">
        <f>IF(ROWS($J$10:J154)&gt;$K$4,"",ROWS($I$10:I154))</f>
        <v/>
      </c>
      <c r="K154" s="100" t="str">
        <f t="shared" si="20"/>
        <v/>
      </c>
      <c r="L154" s="111" t="str">
        <f t="shared" si="27"/>
        <v/>
      </c>
      <c r="M154" s="91" t="str">
        <f t="shared" si="28"/>
        <v/>
      </c>
      <c r="N154" s="91" t="str">
        <f t="shared" si="29"/>
        <v/>
      </c>
      <c r="O154" s="109" t="str">
        <f t="shared" si="21"/>
        <v/>
      </c>
    </row>
    <row r="155" spans="2:15" x14ac:dyDescent="0.2">
      <c r="B155" s="99" t="str">
        <f>IF(ROWS($B$10:B155)&gt;$C$4,"",ROWS($A$10:A155))</f>
        <v/>
      </c>
      <c r="C155" s="100" t="str">
        <f t="shared" si="22"/>
        <v/>
      </c>
      <c r="D155" s="100" t="str">
        <f t="shared" si="23"/>
        <v/>
      </c>
      <c r="E155" s="101" t="str">
        <f t="shared" si="24"/>
        <v/>
      </c>
      <c r="F155" s="101" t="str">
        <f t="shared" si="25"/>
        <v/>
      </c>
      <c r="G155" s="100" t="str">
        <f t="shared" si="26"/>
        <v/>
      </c>
      <c r="J155" s="99" t="str">
        <f>IF(ROWS($J$10:J155)&gt;$K$4,"",ROWS($I$10:I155))</f>
        <v/>
      </c>
      <c r="K155" s="100" t="str">
        <f t="shared" ref="K155:K218" si="30">IF(J155="","",IF(J155=1,K150,O154))</f>
        <v/>
      </c>
      <c r="L155" s="111" t="str">
        <f t="shared" si="27"/>
        <v/>
      </c>
      <c r="M155" s="91" t="str">
        <f t="shared" si="28"/>
        <v/>
      </c>
      <c r="N155" s="91" t="str">
        <f t="shared" si="29"/>
        <v/>
      </c>
      <c r="O155" s="109" t="str">
        <f t="shared" ref="O155:O218" si="31">K155</f>
        <v/>
      </c>
    </row>
    <row r="156" spans="2:15" x14ac:dyDescent="0.2">
      <c r="B156" s="99" t="str">
        <f>IF(ROWS($B$10:B156)&gt;$C$4,"",ROWS($A$10:A156))</f>
        <v/>
      </c>
      <c r="C156" s="100" t="str">
        <f t="shared" si="22"/>
        <v/>
      </c>
      <c r="D156" s="100" t="str">
        <f t="shared" si="23"/>
        <v/>
      </c>
      <c r="E156" s="101" t="str">
        <f t="shared" si="24"/>
        <v/>
      </c>
      <c r="F156" s="101" t="str">
        <f t="shared" si="25"/>
        <v/>
      </c>
      <c r="G156" s="100" t="str">
        <f t="shared" si="26"/>
        <v/>
      </c>
      <c r="J156" s="99" t="str">
        <f>IF(ROWS($J$10:J156)&gt;$K$4,"",ROWS($I$10:I156))</f>
        <v/>
      </c>
      <c r="K156" s="100" t="str">
        <f t="shared" si="30"/>
        <v/>
      </c>
      <c r="L156" s="111" t="str">
        <f t="shared" si="27"/>
        <v/>
      </c>
      <c r="M156" s="91" t="str">
        <f t="shared" si="28"/>
        <v/>
      </c>
      <c r="N156" s="91" t="str">
        <f t="shared" si="29"/>
        <v/>
      </c>
      <c r="O156" s="109" t="str">
        <f t="shared" si="31"/>
        <v/>
      </c>
    </row>
    <row r="157" spans="2:15" x14ac:dyDescent="0.2">
      <c r="B157" s="99" t="str">
        <f>IF(ROWS($B$10:B157)&gt;$C$4,"",ROWS($A$10:A157))</f>
        <v/>
      </c>
      <c r="C157" s="100" t="str">
        <f t="shared" si="22"/>
        <v/>
      </c>
      <c r="D157" s="100" t="str">
        <f t="shared" si="23"/>
        <v/>
      </c>
      <c r="E157" s="101" t="str">
        <f t="shared" si="24"/>
        <v/>
      </c>
      <c r="F157" s="101" t="str">
        <f t="shared" si="25"/>
        <v/>
      </c>
      <c r="G157" s="100" t="str">
        <f t="shared" si="26"/>
        <v/>
      </c>
      <c r="J157" s="99" t="str">
        <f>IF(ROWS($J$10:J157)&gt;$K$4,"",ROWS($I$10:I157))</f>
        <v/>
      </c>
      <c r="K157" s="100" t="str">
        <f t="shared" si="30"/>
        <v/>
      </c>
      <c r="L157" s="111" t="str">
        <f t="shared" si="27"/>
        <v/>
      </c>
      <c r="M157" s="91" t="str">
        <f t="shared" si="28"/>
        <v/>
      </c>
      <c r="N157" s="91" t="str">
        <f t="shared" si="29"/>
        <v/>
      </c>
      <c r="O157" s="109" t="str">
        <f t="shared" si="31"/>
        <v/>
      </c>
    </row>
    <row r="158" spans="2:15" x14ac:dyDescent="0.2">
      <c r="B158" s="99" t="str">
        <f>IF(ROWS($B$10:B158)&gt;$C$4,"",ROWS($A$10:A158))</f>
        <v/>
      </c>
      <c r="C158" s="100" t="str">
        <f t="shared" si="22"/>
        <v/>
      </c>
      <c r="D158" s="100" t="str">
        <f t="shared" si="23"/>
        <v/>
      </c>
      <c r="E158" s="101" t="str">
        <f t="shared" si="24"/>
        <v/>
      </c>
      <c r="F158" s="101" t="str">
        <f t="shared" si="25"/>
        <v/>
      </c>
      <c r="G158" s="100" t="str">
        <f t="shared" si="26"/>
        <v/>
      </c>
      <c r="J158" s="99" t="str">
        <f>IF(ROWS($J$10:J158)&gt;$K$4,"",ROWS($I$10:I158))</f>
        <v/>
      </c>
      <c r="K158" s="100" t="str">
        <f t="shared" si="30"/>
        <v/>
      </c>
      <c r="L158" s="111" t="str">
        <f t="shared" si="27"/>
        <v/>
      </c>
      <c r="M158" s="91" t="str">
        <f t="shared" si="28"/>
        <v/>
      </c>
      <c r="N158" s="91" t="str">
        <f t="shared" si="29"/>
        <v/>
      </c>
      <c r="O158" s="109" t="str">
        <f t="shared" si="31"/>
        <v/>
      </c>
    </row>
    <row r="159" spans="2:15" x14ac:dyDescent="0.2">
      <c r="B159" s="99" t="str">
        <f>IF(ROWS($B$10:B159)&gt;$C$4,"",ROWS($A$10:A159))</f>
        <v/>
      </c>
      <c r="C159" s="100" t="str">
        <f t="shared" si="22"/>
        <v/>
      </c>
      <c r="D159" s="100" t="str">
        <f t="shared" si="23"/>
        <v/>
      </c>
      <c r="E159" s="101" t="str">
        <f t="shared" si="24"/>
        <v/>
      </c>
      <c r="F159" s="101" t="str">
        <f t="shared" si="25"/>
        <v/>
      </c>
      <c r="G159" s="100" t="str">
        <f t="shared" si="26"/>
        <v/>
      </c>
      <c r="J159" s="99" t="str">
        <f>IF(ROWS($J$10:J159)&gt;$K$4,"",ROWS($I$10:I159))</f>
        <v/>
      </c>
      <c r="K159" s="100" t="str">
        <f t="shared" si="30"/>
        <v/>
      </c>
      <c r="L159" s="111" t="str">
        <f t="shared" si="27"/>
        <v/>
      </c>
      <c r="M159" s="91" t="str">
        <f t="shared" si="28"/>
        <v/>
      </c>
      <c r="N159" s="91" t="str">
        <f t="shared" si="29"/>
        <v/>
      </c>
      <c r="O159" s="109" t="str">
        <f t="shared" si="31"/>
        <v/>
      </c>
    </row>
    <row r="160" spans="2:15" x14ac:dyDescent="0.2">
      <c r="B160" s="99" t="str">
        <f>IF(ROWS($B$10:B160)&gt;$C$4,"",ROWS($A$10:A160))</f>
        <v/>
      </c>
      <c r="C160" s="100" t="str">
        <f t="shared" si="22"/>
        <v/>
      </c>
      <c r="D160" s="100" t="str">
        <f t="shared" si="23"/>
        <v/>
      </c>
      <c r="E160" s="101" t="str">
        <f t="shared" si="24"/>
        <v/>
      </c>
      <c r="F160" s="101" t="str">
        <f t="shared" si="25"/>
        <v/>
      </c>
      <c r="G160" s="100" t="str">
        <f t="shared" si="26"/>
        <v/>
      </c>
      <c r="J160" s="99" t="str">
        <f>IF(ROWS($J$10:J160)&gt;$K$4,"",ROWS($I$10:I160))</f>
        <v/>
      </c>
      <c r="K160" s="100" t="str">
        <f t="shared" si="30"/>
        <v/>
      </c>
      <c r="L160" s="111" t="str">
        <f t="shared" si="27"/>
        <v/>
      </c>
      <c r="M160" s="91" t="str">
        <f t="shared" si="28"/>
        <v/>
      </c>
      <c r="N160" s="91" t="str">
        <f t="shared" si="29"/>
        <v/>
      </c>
      <c r="O160" s="109" t="str">
        <f t="shared" si="31"/>
        <v/>
      </c>
    </row>
    <row r="161" spans="2:15" x14ac:dyDescent="0.2">
      <c r="B161" s="99" t="str">
        <f>IF(ROWS($B$10:B161)&gt;$C$4,"",ROWS($A$10:A161))</f>
        <v/>
      </c>
      <c r="C161" s="100" t="str">
        <f t="shared" si="22"/>
        <v/>
      </c>
      <c r="D161" s="100" t="str">
        <f t="shared" si="23"/>
        <v/>
      </c>
      <c r="E161" s="101" t="str">
        <f t="shared" si="24"/>
        <v/>
      </c>
      <c r="F161" s="101" t="str">
        <f t="shared" si="25"/>
        <v/>
      </c>
      <c r="G161" s="100" t="str">
        <f t="shared" si="26"/>
        <v/>
      </c>
      <c r="J161" s="99" t="str">
        <f>IF(ROWS($J$10:J161)&gt;$K$4,"",ROWS($I$10:I161))</f>
        <v/>
      </c>
      <c r="K161" s="100" t="str">
        <f t="shared" si="30"/>
        <v/>
      </c>
      <c r="L161" s="111" t="str">
        <f t="shared" si="27"/>
        <v/>
      </c>
      <c r="M161" s="91" t="str">
        <f t="shared" si="28"/>
        <v/>
      </c>
      <c r="N161" s="91" t="str">
        <f t="shared" si="29"/>
        <v/>
      </c>
      <c r="O161" s="109" t="str">
        <f t="shared" si="31"/>
        <v/>
      </c>
    </row>
    <row r="162" spans="2:15" x14ac:dyDescent="0.2">
      <c r="B162" s="99" t="str">
        <f>IF(ROWS($B$10:B162)&gt;$C$4,"",ROWS($A$10:A162))</f>
        <v/>
      </c>
      <c r="C162" s="100" t="str">
        <f t="shared" si="22"/>
        <v/>
      </c>
      <c r="D162" s="100" t="str">
        <f t="shared" si="23"/>
        <v/>
      </c>
      <c r="E162" s="101" t="str">
        <f t="shared" si="24"/>
        <v/>
      </c>
      <c r="F162" s="101" t="str">
        <f t="shared" si="25"/>
        <v/>
      </c>
      <c r="G162" s="100" t="str">
        <f t="shared" si="26"/>
        <v/>
      </c>
      <c r="J162" s="99" t="str">
        <f>IF(ROWS($J$10:J162)&gt;$K$4,"",ROWS($I$10:I162))</f>
        <v/>
      </c>
      <c r="K162" s="100" t="str">
        <f t="shared" si="30"/>
        <v/>
      </c>
      <c r="L162" s="111" t="str">
        <f t="shared" si="27"/>
        <v/>
      </c>
      <c r="M162" s="91" t="str">
        <f t="shared" si="28"/>
        <v/>
      </c>
      <c r="N162" s="91" t="str">
        <f t="shared" si="29"/>
        <v/>
      </c>
      <c r="O162" s="109" t="str">
        <f t="shared" si="31"/>
        <v/>
      </c>
    </row>
    <row r="163" spans="2:15" x14ac:dyDescent="0.2">
      <c r="B163" s="99" t="str">
        <f>IF(ROWS($B$10:B163)&gt;$C$4,"",ROWS($A$10:A163))</f>
        <v/>
      </c>
      <c r="C163" s="100" t="str">
        <f t="shared" si="22"/>
        <v/>
      </c>
      <c r="D163" s="100" t="str">
        <f t="shared" si="23"/>
        <v/>
      </c>
      <c r="E163" s="101" t="str">
        <f t="shared" si="24"/>
        <v/>
      </c>
      <c r="F163" s="101" t="str">
        <f t="shared" si="25"/>
        <v/>
      </c>
      <c r="G163" s="100" t="str">
        <f t="shared" si="26"/>
        <v/>
      </c>
      <c r="J163" s="99" t="str">
        <f>IF(ROWS($J$10:J163)&gt;$K$4,"",ROWS($I$10:I163))</f>
        <v/>
      </c>
      <c r="K163" s="100" t="str">
        <f t="shared" si="30"/>
        <v/>
      </c>
      <c r="L163" s="111" t="str">
        <f t="shared" si="27"/>
        <v/>
      </c>
      <c r="M163" s="91" t="str">
        <f t="shared" si="28"/>
        <v/>
      </c>
      <c r="N163" s="91" t="str">
        <f t="shared" si="29"/>
        <v/>
      </c>
      <c r="O163" s="109" t="str">
        <f t="shared" si="31"/>
        <v/>
      </c>
    </row>
    <row r="164" spans="2:15" x14ac:dyDescent="0.2">
      <c r="B164" s="99" t="str">
        <f>IF(ROWS($B$10:B164)&gt;$C$4,"",ROWS($A$10:A164))</f>
        <v/>
      </c>
      <c r="C164" s="100" t="str">
        <f t="shared" si="22"/>
        <v/>
      </c>
      <c r="D164" s="100" t="str">
        <f t="shared" si="23"/>
        <v/>
      </c>
      <c r="E164" s="101" t="str">
        <f t="shared" si="24"/>
        <v/>
      </c>
      <c r="F164" s="101" t="str">
        <f t="shared" si="25"/>
        <v/>
      </c>
      <c r="G164" s="100" t="str">
        <f t="shared" si="26"/>
        <v/>
      </c>
      <c r="J164" s="99" t="str">
        <f>IF(ROWS($J$10:J164)&gt;$K$4,"",ROWS($I$10:I164))</f>
        <v/>
      </c>
      <c r="K164" s="100" t="str">
        <f t="shared" si="30"/>
        <v/>
      </c>
      <c r="L164" s="111" t="str">
        <f t="shared" si="27"/>
        <v/>
      </c>
      <c r="M164" s="91" t="str">
        <f t="shared" si="28"/>
        <v/>
      </c>
      <c r="N164" s="91" t="str">
        <f t="shared" si="29"/>
        <v/>
      </c>
      <c r="O164" s="109" t="str">
        <f t="shared" si="31"/>
        <v/>
      </c>
    </row>
    <row r="165" spans="2:15" x14ac:dyDescent="0.2">
      <c r="B165" s="99" t="str">
        <f>IF(ROWS($B$10:B165)&gt;$C$4,"",ROWS($A$10:A165))</f>
        <v/>
      </c>
      <c r="C165" s="100" t="str">
        <f t="shared" si="22"/>
        <v/>
      </c>
      <c r="D165" s="100" t="str">
        <f t="shared" si="23"/>
        <v/>
      </c>
      <c r="E165" s="101" t="str">
        <f t="shared" si="24"/>
        <v/>
      </c>
      <c r="F165" s="101" t="str">
        <f t="shared" si="25"/>
        <v/>
      </c>
      <c r="G165" s="100" t="str">
        <f t="shared" si="26"/>
        <v/>
      </c>
      <c r="J165" s="99" t="str">
        <f>IF(ROWS($J$10:J165)&gt;$K$4,"",ROWS($I$10:I165))</f>
        <v/>
      </c>
      <c r="K165" s="100" t="str">
        <f t="shared" si="30"/>
        <v/>
      </c>
      <c r="L165" s="111" t="str">
        <f t="shared" si="27"/>
        <v/>
      </c>
      <c r="M165" s="91" t="str">
        <f t="shared" si="28"/>
        <v/>
      </c>
      <c r="N165" s="91" t="str">
        <f t="shared" si="29"/>
        <v/>
      </c>
      <c r="O165" s="109" t="str">
        <f t="shared" si="31"/>
        <v/>
      </c>
    </row>
    <row r="166" spans="2:15" x14ac:dyDescent="0.2">
      <c r="B166" s="99" t="str">
        <f>IF(ROWS($B$10:B166)&gt;$C$4,"",ROWS($A$10:A166))</f>
        <v/>
      </c>
      <c r="C166" s="100" t="str">
        <f t="shared" si="22"/>
        <v/>
      </c>
      <c r="D166" s="100" t="str">
        <f t="shared" si="23"/>
        <v/>
      </c>
      <c r="E166" s="101" t="str">
        <f t="shared" si="24"/>
        <v/>
      </c>
      <c r="F166" s="101" t="str">
        <f t="shared" si="25"/>
        <v/>
      </c>
      <c r="G166" s="100" t="str">
        <f t="shared" si="26"/>
        <v/>
      </c>
      <c r="J166" s="99" t="str">
        <f>IF(ROWS($J$10:J166)&gt;$K$4,"",ROWS($I$10:I166))</f>
        <v/>
      </c>
      <c r="K166" s="100" t="str">
        <f t="shared" si="30"/>
        <v/>
      </c>
      <c r="L166" s="111" t="str">
        <f t="shared" si="27"/>
        <v/>
      </c>
      <c r="M166" s="91" t="str">
        <f t="shared" si="28"/>
        <v/>
      </c>
      <c r="N166" s="91" t="str">
        <f t="shared" si="29"/>
        <v/>
      </c>
      <c r="O166" s="109" t="str">
        <f t="shared" si="31"/>
        <v/>
      </c>
    </row>
    <row r="167" spans="2:15" x14ac:dyDescent="0.2">
      <c r="B167" s="99" t="str">
        <f>IF(ROWS($B$10:B167)&gt;$C$4,"",ROWS($A$10:A167))</f>
        <v/>
      </c>
      <c r="C167" s="100" t="str">
        <f t="shared" si="22"/>
        <v/>
      </c>
      <c r="D167" s="100" t="str">
        <f t="shared" si="23"/>
        <v/>
      </c>
      <c r="E167" s="101" t="str">
        <f t="shared" si="24"/>
        <v/>
      </c>
      <c r="F167" s="101" t="str">
        <f t="shared" si="25"/>
        <v/>
      </c>
      <c r="G167" s="100" t="str">
        <f t="shared" si="26"/>
        <v/>
      </c>
      <c r="J167" s="99" t="str">
        <f>IF(ROWS($J$10:J167)&gt;$K$4,"",ROWS($I$10:I167))</f>
        <v/>
      </c>
      <c r="K167" s="100" t="str">
        <f t="shared" si="30"/>
        <v/>
      </c>
      <c r="L167" s="111" t="str">
        <f t="shared" si="27"/>
        <v/>
      </c>
      <c r="M167" s="91" t="str">
        <f t="shared" si="28"/>
        <v/>
      </c>
      <c r="N167" s="91" t="str">
        <f t="shared" si="29"/>
        <v/>
      </c>
      <c r="O167" s="109" t="str">
        <f t="shared" si="31"/>
        <v/>
      </c>
    </row>
    <row r="168" spans="2:15" x14ac:dyDescent="0.2">
      <c r="B168" s="99" t="str">
        <f>IF(ROWS($B$10:B168)&gt;$C$4,"",ROWS($A$10:A168))</f>
        <v/>
      </c>
      <c r="C168" s="100" t="str">
        <f t="shared" si="22"/>
        <v/>
      </c>
      <c r="D168" s="100" t="str">
        <f t="shared" si="23"/>
        <v/>
      </c>
      <c r="E168" s="101" t="str">
        <f t="shared" si="24"/>
        <v/>
      </c>
      <c r="F168" s="101" t="str">
        <f t="shared" si="25"/>
        <v/>
      </c>
      <c r="G168" s="100" t="str">
        <f t="shared" si="26"/>
        <v/>
      </c>
      <c r="J168" s="99" t="str">
        <f>IF(ROWS($J$10:J168)&gt;$K$4,"",ROWS($I$10:I168))</f>
        <v/>
      </c>
      <c r="K168" s="100" t="str">
        <f t="shared" si="30"/>
        <v/>
      </c>
      <c r="L168" s="111" t="str">
        <f t="shared" si="27"/>
        <v/>
      </c>
      <c r="M168" s="91" t="str">
        <f t="shared" si="28"/>
        <v/>
      </c>
      <c r="N168" s="91" t="str">
        <f t="shared" si="29"/>
        <v/>
      </c>
      <c r="O168" s="109" t="str">
        <f t="shared" si="31"/>
        <v/>
      </c>
    </row>
    <row r="169" spans="2:15" x14ac:dyDescent="0.2">
      <c r="B169" s="99" t="str">
        <f>IF(ROWS($B$10:B169)&gt;$C$4,"",ROWS($A$10:A169))</f>
        <v/>
      </c>
      <c r="C169" s="100" t="str">
        <f t="shared" si="22"/>
        <v/>
      </c>
      <c r="D169" s="100" t="str">
        <f t="shared" si="23"/>
        <v/>
      </c>
      <c r="E169" s="101" t="str">
        <f t="shared" si="24"/>
        <v/>
      </c>
      <c r="F169" s="101" t="str">
        <f t="shared" si="25"/>
        <v/>
      </c>
      <c r="G169" s="100" t="str">
        <f t="shared" si="26"/>
        <v/>
      </c>
      <c r="J169" s="99" t="str">
        <f>IF(ROWS($J$10:J169)&gt;$K$4,"",ROWS($I$10:I169))</f>
        <v/>
      </c>
      <c r="K169" s="100" t="str">
        <f t="shared" si="30"/>
        <v/>
      </c>
      <c r="L169" s="111" t="str">
        <f t="shared" si="27"/>
        <v/>
      </c>
      <c r="M169" s="91" t="str">
        <f t="shared" si="28"/>
        <v/>
      </c>
      <c r="N169" s="91" t="str">
        <f t="shared" si="29"/>
        <v/>
      </c>
      <c r="O169" s="109" t="str">
        <f t="shared" si="31"/>
        <v/>
      </c>
    </row>
    <row r="170" spans="2:15" x14ac:dyDescent="0.2">
      <c r="B170" s="99" t="str">
        <f>IF(ROWS($B$10:B170)&gt;$C$4,"",ROWS($A$10:A170))</f>
        <v/>
      </c>
      <c r="C170" s="100" t="str">
        <f t="shared" si="22"/>
        <v/>
      </c>
      <c r="D170" s="100" t="str">
        <f t="shared" si="23"/>
        <v/>
      </c>
      <c r="E170" s="101" t="str">
        <f t="shared" si="24"/>
        <v/>
      </c>
      <c r="F170" s="101" t="str">
        <f t="shared" si="25"/>
        <v/>
      </c>
      <c r="G170" s="100" t="str">
        <f t="shared" si="26"/>
        <v/>
      </c>
      <c r="J170" s="99" t="str">
        <f>IF(ROWS($J$10:J170)&gt;$K$4,"",ROWS($I$10:I170))</f>
        <v/>
      </c>
      <c r="K170" s="100" t="str">
        <f t="shared" si="30"/>
        <v/>
      </c>
      <c r="L170" s="111" t="str">
        <f t="shared" si="27"/>
        <v/>
      </c>
      <c r="M170" s="91" t="str">
        <f t="shared" si="28"/>
        <v/>
      </c>
      <c r="N170" s="91" t="str">
        <f t="shared" si="29"/>
        <v/>
      </c>
      <c r="O170" s="109" t="str">
        <f t="shared" si="31"/>
        <v/>
      </c>
    </row>
    <row r="171" spans="2:15" x14ac:dyDescent="0.2">
      <c r="B171" s="99" t="str">
        <f>IF(ROWS($B$10:B171)&gt;$C$4,"",ROWS($A$10:A171))</f>
        <v/>
      </c>
      <c r="C171" s="100" t="str">
        <f t="shared" si="22"/>
        <v/>
      </c>
      <c r="D171" s="100" t="str">
        <f t="shared" si="23"/>
        <v/>
      </c>
      <c r="E171" s="101" t="str">
        <f t="shared" si="24"/>
        <v/>
      </c>
      <c r="F171" s="101" t="str">
        <f t="shared" si="25"/>
        <v/>
      </c>
      <c r="G171" s="100" t="str">
        <f t="shared" si="26"/>
        <v/>
      </c>
      <c r="J171" s="99" t="str">
        <f>IF(ROWS($J$10:J171)&gt;$K$4,"",ROWS($I$10:I171))</f>
        <v/>
      </c>
      <c r="K171" s="100" t="str">
        <f t="shared" si="30"/>
        <v/>
      </c>
      <c r="L171" s="111" t="str">
        <f t="shared" si="27"/>
        <v/>
      </c>
      <c r="M171" s="91" t="str">
        <f t="shared" si="28"/>
        <v/>
      </c>
      <c r="N171" s="91" t="str">
        <f t="shared" si="29"/>
        <v/>
      </c>
      <c r="O171" s="109" t="str">
        <f t="shared" si="31"/>
        <v/>
      </c>
    </row>
    <row r="172" spans="2:15" x14ac:dyDescent="0.2">
      <c r="B172" s="99" t="str">
        <f>IF(ROWS($B$10:B172)&gt;$C$4,"",ROWS($A$10:A172))</f>
        <v/>
      </c>
      <c r="C172" s="100" t="str">
        <f t="shared" si="22"/>
        <v/>
      </c>
      <c r="D172" s="100" t="str">
        <f t="shared" si="23"/>
        <v/>
      </c>
      <c r="E172" s="101" t="str">
        <f t="shared" si="24"/>
        <v/>
      </c>
      <c r="F172" s="101" t="str">
        <f t="shared" si="25"/>
        <v/>
      </c>
      <c r="G172" s="100" t="str">
        <f t="shared" si="26"/>
        <v/>
      </c>
      <c r="J172" s="99" t="str">
        <f>IF(ROWS($J$10:J172)&gt;$K$4,"",ROWS($I$10:I172))</f>
        <v/>
      </c>
      <c r="K172" s="100" t="str">
        <f t="shared" si="30"/>
        <v/>
      </c>
      <c r="L172" s="111" t="str">
        <f t="shared" si="27"/>
        <v/>
      </c>
      <c r="M172" s="91" t="str">
        <f t="shared" si="28"/>
        <v/>
      </c>
      <c r="N172" s="91" t="str">
        <f t="shared" si="29"/>
        <v/>
      </c>
      <c r="O172" s="109" t="str">
        <f t="shared" si="31"/>
        <v/>
      </c>
    </row>
    <row r="173" spans="2:15" x14ac:dyDescent="0.2">
      <c r="B173" s="99" t="str">
        <f>IF(ROWS($B$10:B173)&gt;$C$4,"",ROWS($A$10:A173))</f>
        <v/>
      </c>
      <c r="C173" s="100" t="str">
        <f t="shared" si="22"/>
        <v/>
      </c>
      <c r="D173" s="100" t="str">
        <f t="shared" si="23"/>
        <v/>
      </c>
      <c r="E173" s="101" t="str">
        <f t="shared" si="24"/>
        <v/>
      </c>
      <c r="F173" s="101" t="str">
        <f t="shared" si="25"/>
        <v/>
      </c>
      <c r="G173" s="100" t="str">
        <f t="shared" si="26"/>
        <v/>
      </c>
      <c r="J173" s="99" t="str">
        <f>IF(ROWS($J$10:J173)&gt;$K$4,"",ROWS($I$10:I173))</f>
        <v/>
      </c>
      <c r="K173" s="100" t="str">
        <f t="shared" si="30"/>
        <v/>
      </c>
      <c r="L173" s="111" t="str">
        <f t="shared" si="27"/>
        <v/>
      </c>
      <c r="M173" s="91" t="str">
        <f t="shared" si="28"/>
        <v/>
      </c>
      <c r="N173" s="91" t="str">
        <f t="shared" si="29"/>
        <v/>
      </c>
      <c r="O173" s="109" t="str">
        <f t="shared" si="31"/>
        <v/>
      </c>
    </row>
    <row r="174" spans="2:15" x14ac:dyDescent="0.2">
      <c r="B174" s="99" t="str">
        <f>IF(ROWS($B$10:B174)&gt;$C$4,"",ROWS($A$10:A174))</f>
        <v/>
      </c>
      <c r="C174" s="100" t="str">
        <f t="shared" si="22"/>
        <v/>
      </c>
      <c r="D174" s="100" t="str">
        <f t="shared" si="23"/>
        <v/>
      </c>
      <c r="E174" s="101" t="str">
        <f t="shared" si="24"/>
        <v/>
      </c>
      <c r="F174" s="101" t="str">
        <f t="shared" si="25"/>
        <v/>
      </c>
      <c r="G174" s="100" t="str">
        <f t="shared" si="26"/>
        <v/>
      </c>
      <c r="J174" s="99" t="str">
        <f>IF(ROWS($J$10:J174)&gt;$K$4,"",ROWS($I$10:I174))</f>
        <v/>
      </c>
      <c r="K174" s="100" t="str">
        <f t="shared" si="30"/>
        <v/>
      </c>
      <c r="L174" s="111" t="str">
        <f t="shared" si="27"/>
        <v/>
      </c>
      <c r="M174" s="91" t="str">
        <f t="shared" si="28"/>
        <v/>
      </c>
      <c r="N174" s="91" t="str">
        <f t="shared" si="29"/>
        <v/>
      </c>
      <c r="O174" s="109" t="str">
        <f t="shared" si="31"/>
        <v/>
      </c>
    </row>
    <row r="175" spans="2:15" x14ac:dyDescent="0.2">
      <c r="B175" s="99" t="str">
        <f>IF(ROWS($B$10:B175)&gt;$C$4,"",ROWS($A$10:A175))</f>
        <v/>
      </c>
      <c r="C175" s="100" t="str">
        <f t="shared" si="22"/>
        <v/>
      </c>
      <c r="D175" s="100" t="str">
        <f t="shared" si="23"/>
        <v/>
      </c>
      <c r="E175" s="101" t="str">
        <f t="shared" si="24"/>
        <v/>
      </c>
      <c r="F175" s="101" t="str">
        <f t="shared" si="25"/>
        <v/>
      </c>
      <c r="G175" s="100" t="str">
        <f t="shared" si="26"/>
        <v/>
      </c>
      <c r="J175" s="99" t="str">
        <f>IF(ROWS($J$10:J175)&gt;$K$4,"",ROWS($I$10:I175))</f>
        <v/>
      </c>
      <c r="K175" s="100" t="str">
        <f t="shared" si="30"/>
        <v/>
      </c>
      <c r="L175" s="111" t="str">
        <f t="shared" si="27"/>
        <v/>
      </c>
      <c r="M175" s="91" t="str">
        <f t="shared" si="28"/>
        <v/>
      </c>
      <c r="N175" s="91" t="str">
        <f t="shared" si="29"/>
        <v/>
      </c>
      <c r="O175" s="109" t="str">
        <f t="shared" si="31"/>
        <v/>
      </c>
    </row>
    <row r="176" spans="2:15" x14ac:dyDescent="0.2">
      <c r="B176" s="99" t="str">
        <f>IF(ROWS($B$10:B176)&gt;$C$4,"",ROWS($A$10:A176))</f>
        <v/>
      </c>
      <c r="C176" s="100" t="str">
        <f t="shared" si="22"/>
        <v/>
      </c>
      <c r="D176" s="100" t="str">
        <f t="shared" si="23"/>
        <v/>
      </c>
      <c r="E176" s="101" t="str">
        <f t="shared" si="24"/>
        <v/>
      </c>
      <c r="F176" s="101" t="str">
        <f t="shared" si="25"/>
        <v/>
      </c>
      <c r="G176" s="100" t="str">
        <f t="shared" si="26"/>
        <v/>
      </c>
      <c r="J176" s="99" t="str">
        <f>IF(ROWS($J$10:J176)&gt;$K$4,"",ROWS($I$10:I176))</f>
        <v/>
      </c>
      <c r="K176" s="100" t="str">
        <f t="shared" si="30"/>
        <v/>
      </c>
      <c r="L176" s="111" t="str">
        <f t="shared" si="27"/>
        <v/>
      </c>
      <c r="M176" s="91" t="str">
        <f t="shared" si="28"/>
        <v/>
      </c>
      <c r="N176" s="91" t="str">
        <f t="shared" si="29"/>
        <v/>
      </c>
      <c r="O176" s="109" t="str">
        <f t="shared" si="31"/>
        <v/>
      </c>
    </row>
    <row r="177" spans="2:15" x14ac:dyDescent="0.2">
      <c r="B177" s="99" t="str">
        <f>IF(ROWS($B$10:B177)&gt;$C$4,"",ROWS($A$10:A177))</f>
        <v/>
      </c>
      <c r="C177" s="100" t="str">
        <f t="shared" si="22"/>
        <v/>
      </c>
      <c r="D177" s="100" t="str">
        <f t="shared" si="23"/>
        <v/>
      </c>
      <c r="E177" s="101" t="str">
        <f t="shared" si="24"/>
        <v/>
      </c>
      <c r="F177" s="101" t="str">
        <f t="shared" si="25"/>
        <v/>
      </c>
      <c r="G177" s="100" t="str">
        <f t="shared" si="26"/>
        <v/>
      </c>
      <c r="J177" s="99" t="str">
        <f>IF(ROWS($J$10:J177)&gt;$K$4,"",ROWS($I$10:I177))</f>
        <v/>
      </c>
      <c r="K177" s="100" t="str">
        <f t="shared" si="30"/>
        <v/>
      </c>
      <c r="L177" s="111" t="str">
        <f t="shared" si="27"/>
        <v/>
      </c>
      <c r="M177" s="91" t="str">
        <f t="shared" si="28"/>
        <v/>
      </c>
      <c r="N177" s="91" t="str">
        <f t="shared" si="29"/>
        <v/>
      </c>
      <c r="O177" s="109" t="str">
        <f t="shared" si="31"/>
        <v/>
      </c>
    </row>
    <row r="178" spans="2:15" x14ac:dyDescent="0.2">
      <c r="B178" s="99" t="str">
        <f>IF(ROWS($B$10:B178)&gt;$C$4,"",ROWS($A$10:A178))</f>
        <v/>
      </c>
      <c r="C178" s="100" t="str">
        <f t="shared" si="22"/>
        <v/>
      </c>
      <c r="D178" s="100" t="str">
        <f t="shared" si="23"/>
        <v/>
      </c>
      <c r="E178" s="101" t="str">
        <f t="shared" si="24"/>
        <v/>
      </c>
      <c r="F178" s="101" t="str">
        <f t="shared" si="25"/>
        <v/>
      </c>
      <c r="G178" s="100" t="str">
        <f t="shared" si="26"/>
        <v/>
      </c>
      <c r="J178" s="99" t="str">
        <f>IF(ROWS($J$10:J178)&gt;$K$4,"",ROWS($I$10:I178))</f>
        <v/>
      </c>
      <c r="K178" s="100" t="str">
        <f t="shared" si="30"/>
        <v/>
      </c>
      <c r="L178" s="111" t="str">
        <f t="shared" si="27"/>
        <v/>
      </c>
      <c r="M178" s="91" t="str">
        <f t="shared" si="28"/>
        <v/>
      </c>
      <c r="N178" s="91" t="str">
        <f t="shared" si="29"/>
        <v/>
      </c>
      <c r="O178" s="109" t="str">
        <f t="shared" si="31"/>
        <v/>
      </c>
    </row>
    <row r="179" spans="2:15" x14ac:dyDescent="0.2">
      <c r="B179" s="99" t="str">
        <f>IF(ROWS($B$10:B179)&gt;$C$4,"",ROWS($A$10:A179))</f>
        <v/>
      </c>
      <c r="C179" s="100" t="str">
        <f t="shared" si="22"/>
        <v/>
      </c>
      <c r="D179" s="100" t="str">
        <f t="shared" si="23"/>
        <v/>
      </c>
      <c r="E179" s="101" t="str">
        <f t="shared" si="24"/>
        <v/>
      </c>
      <c r="F179" s="101" t="str">
        <f t="shared" si="25"/>
        <v/>
      </c>
      <c r="G179" s="100" t="str">
        <f t="shared" si="26"/>
        <v/>
      </c>
      <c r="J179" s="99" t="str">
        <f>IF(ROWS($J$10:J179)&gt;$K$4,"",ROWS($I$10:I179))</f>
        <v/>
      </c>
      <c r="K179" s="100" t="str">
        <f t="shared" si="30"/>
        <v/>
      </c>
      <c r="L179" s="111" t="str">
        <f t="shared" si="27"/>
        <v/>
      </c>
      <c r="M179" s="91" t="str">
        <f t="shared" si="28"/>
        <v/>
      </c>
      <c r="N179" s="91" t="str">
        <f t="shared" si="29"/>
        <v/>
      </c>
      <c r="O179" s="109" t="str">
        <f t="shared" si="31"/>
        <v/>
      </c>
    </row>
    <row r="180" spans="2:15" x14ac:dyDescent="0.2">
      <c r="B180" s="99" t="str">
        <f>IF(ROWS($B$10:B180)&gt;$C$4,"",ROWS($A$10:A180))</f>
        <v/>
      </c>
      <c r="C180" s="100" t="str">
        <f t="shared" si="22"/>
        <v/>
      </c>
      <c r="D180" s="100" t="str">
        <f t="shared" si="23"/>
        <v/>
      </c>
      <c r="E180" s="101" t="str">
        <f t="shared" si="24"/>
        <v/>
      </c>
      <c r="F180" s="101" t="str">
        <f t="shared" si="25"/>
        <v/>
      </c>
      <c r="G180" s="100" t="str">
        <f t="shared" si="26"/>
        <v/>
      </c>
      <c r="J180" s="99" t="str">
        <f>IF(ROWS($J$10:J180)&gt;$K$4,"",ROWS($I$10:I180))</f>
        <v/>
      </c>
      <c r="K180" s="100" t="str">
        <f t="shared" si="30"/>
        <v/>
      </c>
      <c r="L180" s="111" t="str">
        <f t="shared" si="27"/>
        <v/>
      </c>
      <c r="M180" s="91" t="str">
        <f t="shared" si="28"/>
        <v/>
      </c>
      <c r="N180" s="91" t="str">
        <f t="shared" si="29"/>
        <v/>
      </c>
      <c r="O180" s="109" t="str">
        <f t="shared" si="31"/>
        <v/>
      </c>
    </row>
    <row r="181" spans="2:15" x14ac:dyDescent="0.2">
      <c r="B181" s="99" t="str">
        <f>IF(ROWS($B$10:B181)&gt;$C$4,"",ROWS($A$10:A181))</f>
        <v/>
      </c>
      <c r="C181" s="100" t="str">
        <f t="shared" si="22"/>
        <v/>
      </c>
      <c r="D181" s="100" t="str">
        <f t="shared" si="23"/>
        <v/>
      </c>
      <c r="E181" s="101" t="str">
        <f t="shared" si="24"/>
        <v/>
      </c>
      <c r="F181" s="101" t="str">
        <f t="shared" si="25"/>
        <v/>
      </c>
      <c r="G181" s="100" t="str">
        <f t="shared" si="26"/>
        <v/>
      </c>
      <c r="J181" s="99" t="str">
        <f>IF(ROWS($J$10:J181)&gt;$K$4,"",ROWS($I$10:I181))</f>
        <v/>
      </c>
      <c r="K181" s="100" t="str">
        <f t="shared" si="30"/>
        <v/>
      </c>
      <c r="L181" s="111" t="str">
        <f t="shared" si="27"/>
        <v/>
      </c>
      <c r="M181" s="91" t="str">
        <f t="shared" si="28"/>
        <v/>
      </c>
      <c r="N181" s="91" t="str">
        <f t="shared" si="29"/>
        <v/>
      </c>
      <c r="O181" s="109" t="str">
        <f t="shared" si="31"/>
        <v/>
      </c>
    </row>
    <row r="182" spans="2:15" x14ac:dyDescent="0.2">
      <c r="B182" s="99" t="str">
        <f>IF(ROWS($B$10:B182)&gt;$C$4,"",ROWS($A$10:A182))</f>
        <v/>
      </c>
      <c r="C182" s="100" t="str">
        <f t="shared" si="22"/>
        <v/>
      </c>
      <c r="D182" s="100" t="str">
        <f t="shared" si="23"/>
        <v/>
      </c>
      <c r="E182" s="101" t="str">
        <f t="shared" si="24"/>
        <v/>
      </c>
      <c r="F182" s="101" t="str">
        <f t="shared" si="25"/>
        <v/>
      </c>
      <c r="G182" s="100" t="str">
        <f t="shared" si="26"/>
        <v/>
      </c>
      <c r="J182" s="99" t="str">
        <f>IF(ROWS($J$10:J182)&gt;$K$4,"",ROWS($I$10:I182))</f>
        <v/>
      </c>
      <c r="K182" s="100" t="str">
        <f t="shared" si="30"/>
        <v/>
      </c>
      <c r="L182" s="111" t="str">
        <f t="shared" si="27"/>
        <v/>
      </c>
      <c r="M182" s="91" t="str">
        <f t="shared" si="28"/>
        <v/>
      </c>
      <c r="N182" s="91" t="str">
        <f t="shared" si="29"/>
        <v/>
      </c>
      <c r="O182" s="109" t="str">
        <f t="shared" si="31"/>
        <v/>
      </c>
    </row>
    <row r="183" spans="2:15" x14ac:dyDescent="0.2">
      <c r="B183" s="99" t="str">
        <f>IF(ROWS($B$10:B183)&gt;$C$4,"",ROWS($A$10:A183))</f>
        <v/>
      </c>
      <c r="C183" s="100" t="str">
        <f t="shared" si="22"/>
        <v/>
      </c>
      <c r="D183" s="100" t="str">
        <f t="shared" si="23"/>
        <v/>
      </c>
      <c r="E183" s="101" t="str">
        <f t="shared" si="24"/>
        <v/>
      </c>
      <c r="F183" s="101" t="str">
        <f t="shared" si="25"/>
        <v/>
      </c>
      <c r="G183" s="100" t="str">
        <f t="shared" si="26"/>
        <v/>
      </c>
      <c r="J183" s="99" t="str">
        <f>IF(ROWS($J$10:J183)&gt;$K$4,"",ROWS($I$10:I183))</f>
        <v/>
      </c>
      <c r="K183" s="100" t="str">
        <f t="shared" si="30"/>
        <v/>
      </c>
      <c r="L183" s="111" t="str">
        <f t="shared" si="27"/>
        <v/>
      </c>
      <c r="M183" s="91" t="str">
        <f t="shared" si="28"/>
        <v/>
      </c>
      <c r="N183" s="91" t="str">
        <f t="shared" si="29"/>
        <v/>
      </c>
      <c r="O183" s="109" t="str">
        <f t="shared" si="31"/>
        <v/>
      </c>
    </row>
    <row r="184" spans="2:15" x14ac:dyDescent="0.2">
      <c r="B184" s="99" t="str">
        <f>IF(ROWS($B$10:B184)&gt;$C$4,"",ROWS($A$10:A184))</f>
        <v/>
      </c>
      <c r="C184" s="100" t="str">
        <f t="shared" si="22"/>
        <v/>
      </c>
      <c r="D184" s="100" t="str">
        <f t="shared" si="23"/>
        <v/>
      </c>
      <c r="E184" s="101" t="str">
        <f t="shared" si="24"/>
        <v/>
      </c>
      <c r="F184" s="101" t="str">
        <f t="shared" si="25"/>
        <v/>
      </c>
      <c r="G184" s="100" t="str">
        <f t="shared" si="26"/>
        <v/>
      </c>
      <c r="J184" s="99" t="str">
        <f>IF(ROWS($J$10:J184)&gt;$K$4,"",ROWS($I$10:I184))</f>
        <v/>
      </c>
      <c r="K184" s="100" t="str">
        <f t="shared" si="30"/>
        <v/>
      </c>
      <c r="L184" s="111" t="str">
        <f t="shared" si="27"/>
        <v/>
      </c>
      <c r="M184" s="91" t="str">
        <f t="shared" si="28"/>
        <v/>
      </c>
      <c r="N184" s="91" t="str">
        <f t="shared" si="29"/>
        <v/>
      </c>
      <c r="O184" s="109" t="str">
        <f t="shared" si="31"/>
        <v/>
      </c>
    </row>
    <row r="185" spans="2:15" x14ac:dyDescent="0.2">
      <c r="B185" s="99" t="str">
        <f>IF(ROWS($B$10:B185)&gt;$C$4,"",ROWS($A$10:A185))</f>
        <v/>
      </c>
      <c r="C185" s="100" t="str">
        <f t="shared" si="22"/>
        <v/>
      </c>
      <c r="D185" s="100" t="str">
        <f t="shared" si="23"/>
        <v/>
      </c>
      <c r="E185" s="101" t="str">
        <f t="shared" si="24"/>
        <v/>
      </c>
      <c r="F185" s="101" t="str">
        <f t="shared" si="25"/>
        <v/>
      </c>
      <c r="G185" s="100" t="str">
        <f t="shared" si="26"/>
        <v/>
      </c>
      <c r="J185" s="99" t="str">
        <f>IF(ROWS($J$10:J185)&gt;$K$4,"",ROWS($I$10:I185))</f>
        <v/>
      </c>
      <c r="K185" s="100" t="str">
        <f t="shared" si="30"/>
        <v/>
      </c>
      <c r="L185" s="111" t="str">
        <f t="shared" si="27"/>
        <v/>
      </c>
      <c r="M185" s="91" t="str">
        <f t="shared" si="28"/>
        <v/>
      </c>
      <c r="N185" s="91" t="str">
        <f t="shared" si="29"/>
        <v/>
      </c>
      <c r="O185" s="109" t="str">
        <f t="shared" si="31"/>
        <v/>
      </c>
    </row>
    <row r="186" spans="2:15" x14ac:dyDescent="0.2">
      <c r="B186" s="99" t="str">
        <f>IF(ROWS($B$10:B186)&gt;$C$4,"",ROWS($A$10:A186))</f>
        <v/>
      </c>
      <c r="C186" s="100" t="str">
        <f t="shared" si="22"/>
        <v/>
      </c>
      <c r="D186" s="100" t="str">
        <f t="shared" si="23"/>
        <v/>
      </c>
      <c r="E186" s="101" t="str">
        <f t="shared" si="24"/>
        <v/>
      </c>
      <c r="F186" s="101" t="str">
        <f t="shared" si="25"/>
        <v/>
      </c>
      <c r="G186" s="100" t="str">
        <f t="shared" si="26"/>
        <v/>
      </c>
      <c r="J186" s="99" t="str">
        <f>IF(ROWS($J$10:J186)&gt;$K$4,"",ROWS($I$10:I186))</f>
        <v/>
      </c>
      <c r="K186" s="100" t="str">
        <f t="shared" si="30"/>
        <v/>
      </c>
      <c r="L186" s="111" t="str">
        <f t="shared" si="27"/>
        <v/>
      </c>
      <c r="M186" s="91" t="str">
        <f t="shared" si="28"/>
        <v/>
      </c>
      <c r="N186" s="91" t="str">
        <f t="shared" si="29"/>
        <v/>
      </c>
      <c r="O186" s="109" t="str">
        <f t="shared" si="31"/>
        <v/>
      </c>
    </row>
    <row r="187" spans="2:15" x14ac:dyDescent="0.2">
      <c r="B187" s="99" t="str">
        <f>IF(ROWS($B$10:B187)&gt;$C$4,"",ROWS($A$10:A187))</f>
        <v/>
      </c>
      <c r="C187" s="100" t="str">
        <f t="shared" si="22"/>
        <v/>
      </c>
      <c r="D187" s="100" t="str">
        <f t="shared" si="23"/>
        <v/>
      </c>
      <c r="E187" s="101" t="str">
        <f t="shared" si="24"/>
        <v/>
      </c>
      <c r="F187" s="101" t="str">
        <f t="shared" si="25"/>
        <v/>
      </c>
      <c r="G187" s="100" t="str">
        <f t="shared" si="26"/>
        <v/>
      </c>
      <c r="J187" s="99" t="str">
        <f>IF(ROWS($J$10:J187)&gt;$K$4,"",ROWS($I$10:I187))</f>
        <v/>
      </c>
      <c r="K187" s="100" t="str">
        <f t="shared" si="30"/>
        <v/>
      </c>
      <c r="L187" s="111" t="str">
        <f t="shared" si="27"/>
        <v/>
      </c>
      <c r="M187" s="91" t="str">
        <f t="shared" si="28"/>
        <v/>
      </c>
      <c r="N187" s="91" t="str">
        <f t="shared" si="29"/>
        <v/>
      </c>
      <c r="O187" s="109" t="str">
        <f t="shared" si="31"/>
        <v/>
      </c>
    </row>
    <row r="188" spans="2:15" x14ac:dyDescent="0.2">
      <c r="B188" s="99" t="str">
        <f>IF(ROWS($B$10:B188)&gt;$C$4,"",ROWS($A$10:A188))</f>
        <v/>
      </c>
      <c r="C188" s="100" t="str">
        <f t="shared" si="22"/>
        <v/>
      </c>
      <c r="D188" s="100" t="str">
        <f t="shared" si="23"/>
        <v/>
      </c>
      <c r="E188" s="101" t="str">
        <f t="shared" si="24"/>
        <v/>
      </c>
      <c r="F188" s="101" t="str">
        <f t="shared" si="25"/>
        <v/>
      </c>
      <c r="G188" s="100" t="str">
        <f t="shared" si="26"/>
        <v/>
      </c>
      <c r="J188" s="99" t="str">
        <f>IF(ROWS($J$10:J188)&gt;$K$4,"",ROWS($I$10:I188))</f>
        <v/>
      </c>
      <c r="K188" s="100" t="str">
        <f t="shared" si="30"/>
        <v/>
      </c>
      <c r="L188" s="111" t="str">
        <f t="shared" si="27"/>
        <v/>
      </c>
      <c r="M188" s="91" t="str">
        <f t="shared" si="28"/>
        <v/>
      </c>
      <c r="N188" s="91" t="str">
        <f t="shared" si="29"/>
        <v/>
      </c>
      <c r="O188" s="109" t="str">
        <f t="shared" si="31"/>
        <v/>
      </c>
    </row>
    <row r="189" spans="2:15" x14ac:dyDescent="0.2">
      <c r="B189" s="99" t="str">
        <f>IF(ROWS($B$10:B189)&gt;$C$4,"",ROWS($A$10:A189))</f>
        <v/>
      </c>
      <c r="C189" s="100" t="str">
        <f t="shared" si="22"/>
        <v/>
      </c>
      <c r="D189" s="100" t="str">
        <f t="shared" si="23"/>
        <v/>
      </c>
      <c r="E189" s="101" t="str">
        <f t="shared" si="24"/>
        <v/>
      </c>
      <c r="F189" s="101" t="str">
        <f t="shared" si="25"/>
        <v/>
      </c>
      <c r="G189" s="100" t="str">
        <f t="shared" si="26"/>
        <v/>
      </c>
      <c r="J189" s="99" t="str">
        <f>IF(ROWS($J$10:J189)&gt;$K$4,"",ROWS($I$10:I189))</f>
        <v/>
      </c>
      <c r="K189" s="100" t="str">
        <f t="shared" si="30"/>
        <v/>
      </c>
      <c r="L189" s="111" t="str">
        <f t="shared" si="27"/>
        <v/>
      </c>
      <c r="M189" s="91" t="str">
        <f t="shared" si="28"/>
        <v/>
      </c>
      <c r="N189" s="91" t="str">
        <f t="shared" si="29"/>
        <v/>
      </c>
      <c r="O189" s="109" t="str">
        <f t="shared" si="31"/>
        <v/>
      </c>
    </row>
    <row r="190" spans="2:15" x14ac:dyDescent="0.2">
      <c r="B190" s="99" t="str">
        <f>IF(ROWS($B$10:B190)&gt;$C$4,"",ROWS($A$10:A190))</f>
        <v/>
      </c>
      <c r="C190" s="100" t="str">
        <f t="shared" si="22"/>
        <v/>
      </c>
      <c r="D190" s="100" t="str">
        <f t="shared" si="23"/>
        <v/>
      </c>
      <c r="E190" s="101" t="str">
        <f t="shared" si="24"/>
        <v/>
      </c>
      <c r="F190" s="101" t="str">
        <f t="shared" si="25"/>
        <v/>
      </c>
      <c r="G190" s="100" t="str">
        <f t="shared" si="26"/>
        <v/>
      </c>
      <c r="J190" s="99" t="str">
        <f>IF(ROWS($J$10:J190)&gt;$K$4,"",ROWS($I$10:I190))</f>
        <v/>
      </c>
      <c r="K190" s="100" t="str">
        <f t="shared" si="30"/>
        <v/>
      </c>
      <c r="L190" s="111" t="str">
        <f t="shared" si="27"/>
        <v/>
      </c>
      <c r="M190" s="91" t="str">
        <f t="shared" si="28"/>
        <v/>
      </c>
      <c r="N190" s="91" t="str">
        <f t="shared" si="29"/>
        <v/>
      </c>
      <c r="O190" s="109" t="str">
        <f t="shared" si="31"/>
        <v/>
      </c>
    </row>
    <row r="191" spans="2:15" x14ac:dyDescent="0.2">
      <c r="B191" s="99" t="str">
        <f>IF(ROWS($B$10:B191)&gt;$C$4,"",ROWS($A$10:A191))</f>
        <v/>
      </c>
      <c r="C191" s="100" t="str">
        <f t="shared" si="22"/>
        <v/>
      </c>
      <c r="D191" s="100" t="str">
        <f t="shared" si="23"/>
        <v/>
      </c>
      <c r="E191" s="101" t="str">
        <f t="shared" si="24"/>
        <v/>
      </c>
      <c r="F191" s="101" t="str">
        <f t="shared" si="25"/>
        <v/>
      </c>
      <c r="G191" s="100" t="str">
        <f t="shared" si="26"/>
        <v/>
      </c>
      <c r="J191" s="99" t="str">
        <f>IF(ROWS($J$10:J191)&gt;$K$4,"",ROWS($I$10:I191))</f>
        <v/>
      </c>
      <c r="K191" s="100" t="str">
        <f t="shared" si="30"/>
        <v/>
      </c>
      <c r="L191" s="111" t="str">
        <f t="shared" si="27"/>
        <v/>
      </c>
      <c r="M191" s="91" t="str">
        <f t="shared" si="28"/>
        <v/>
      </c>
      <c r="N191" s="91" t="str">
        <f t="shared" si="29"/>
        <v/>
      </c>
      <c r="O191" s="109" t="str">
        <f t="shared" si="31"/>
        <v/>
      </c>
    </row>
    <row r="192" spans="2:15" x14ac:dyDescent="0.2">
      <c r="B192" s="99" t="str">
        <f>IF(ROWS($B$10:B192)&gt;$C$4,"",ROWS($A$10:A192))</f>
        <v/>
      </c>
      <c r="C192" s="100" t="str">
        <f t="shared" si="22"/>
        <v/>
      </c>
      <c r="D192" s="100" t="str">
        <f t="shared" si="23"/>
        <v/>
      </c>
      <c r="E192" s="101" t="str">
        <f t="shared" si="24"/>
        <v/>
      </c>
      <c r="F192" s="101" t="str">
        <f t="shared" si="25"/>
        <v/>
      </c>
      <c r="G192" s="100" t="str">
        <f t="shared" si="26"/>
        <v/>
      </c>
      <c r="J192" s="99" t="str">
        <f>IF(ROWS($J$10:J192)&gt;$K$4,"",ROWS($I$10:I192))</f>
        <v/>
      </c>
      <c r="K192" s="100" t="str">
        <f t="shared" si="30"/>
        <v/>
      </c>
      <c r="L192" s="111" t="str">
        <f t="shared" si="27"/>
        <v/>
      </c>
      <c r="M192" s="91" t="str">
        <f t="shared" si="28"/>
        <v/>
      </c>
      <c r="N192" s="91" t="str">
        <f t="shared" si="29"/>
        <v/>
      </c>
      <c r="O192" s="109" t="str">
        <f t="shared" si="31"/>
        <v/>
      </c>
    </row>
    <row r="193" spans="2:15" x14ac:dyDescent="0.2">
      <c r="B193" s="99" t="str">
        <f>IF(ROWS($B$10:B193)&gt;$C$4,"",ROWS($A$10:A193))</f>
        <v/>
      </c>
      <c r="C193" s="100" t="str">
        <f t="shared" si="22"/>
        <v/>
      </c>
      <c r="D193" s="100" t="str">
        <f t="shared" si="23"/>
        <v/>
      </c>
      <c r="E193" s="101" t="str">
        <f t="shared" si="24"/>
        <v/>
      </c>
      <c r="F193" s="101" t="str">
        <f t="shared" si="25"/>
        <v/>
      </c>
      <c r="G193" s="100" t="str">
        <f t="shared" si="26"/>
        <v/>
      </c>
      <c r="J193" s="99" t="str">
        <f>IF(ROWS($J$10:J193)&gt;$K$4,"",ROWS($I$10:I193))</f>
        <v/>
      </c>
      <c r="K193" s="100" t="str">
        <f t="shared" si="30"/>
        <v/>
      </c>
      <c r="L193" s="111" t="str">
        <f t="shared" si="27"/>
        <v/>
      </c>
      <c r="M193" s="91" t="str">
        <f t="shared" si="28"/>
        <v/>
      </c>
      <c r="N193" s="91" t="str">
        <f t="shared" si="29"/>
        <v/>
      </c>
      <c r="O193" s="109" t="str">
        <f t="shared" si="31"/>
        <v/>
      </c>
    </row>
    <row r="194" spans="2:15" x14ac:dyDescent="0.2">
      <c r="B194" s="99" t="str">
        <f>IF(ROWS($B$10:B194)&gt;$C$4,"",ROWS($A$10:A194))</f>
        <v/>
      </c>
      <c r="C194" s="100" t="str">
        <f t="shared" si="22"/>
        <v/>
      </c>
      <c r="D194" s="100" t="str">
        <f t="shared" si="23"/>
        <v/>
      </c>
      <c r="E194" s="101" t="str">
        <f t="shared" si="24"/>
        <v/>
      </c>
      <c r="F194" s="101" t="str">
        <f t="shared" si="25"/>
        <v/>
      </c>
      <c r="G194" s="100" t="str">
        <f t="shared" si="26"/>
        <v/>
      </c>
      <c r="J194" s="99" t="str">
        <f>IF(ROWS($J$10:J194)&gt;$K$4,"",ROWS($I$10:I194))</f>
        <v/>
      </c>
      <c r="K194" s="100" t="str">
        <f t="shared" si="30"/>
        <v/>
      </c>
      <c r="L194" s="111" t="str">
        <f t="shared" si="27"/>
        <v/>
      </c>
      <c r="M194" s="91" t="str">
        <f t="shared" si="28"/>
        <v/>
      </c>
      <c r="N194" s="91" t="str">
        <f t="shared" si="29"/>
        <v/>
      </c>
      <c r="O194" s="109" t="str">
        <f t="shared" si="31"/>
        <v/>
      </c>
    </row>
    <row r="195" spans="2:15" x14ac:dyDescent="0.2">
      <c r="B195" s="99" t="str">
        <f>IF(ROWS($B$10:B195)&gt;$C$4,"",ROWS($A$10:A195))</f>
        <v/>
      </c>
      <c r="C195" s="100" t="str">
        <f t="shared" si="22"/>
        <v/>
      </c>
      <c r="D195" s="100" t="str">
        <f t="shared" si="23"/>
        <v/>
      </c>
      <c r="E195" s="101" t="str">
        <f t="shared" si="24"/>
        <v/>
      </c>
      <c r="F195" s="101" t="str">
        <f t="shared" si="25"/>
        <v/>
      </c>
      <c r="G195" s="100" t="str">
        <f t="shared" si="26"/>
        <v/>
      </c>
      <c r="J195" s="99" t="str">
        <f>IF(ROWS($J$10:J195)&gt;$K$4,"",ROWS($I$10:I195))</f>
        <v/>
      </c>
      <c r="K195" s="100" t="str">
        <f t="shared" si="30"/>
        <v/>
      </c>
      <c r="L195" s="111" t="str">
        <f t="shared" si="27"/>
        <v/>
      </c>
      <c r="M195" s="91" t="str">
        <f t="shared" si="28"/>
        <v/>
      </c>
      <c r="N195" s="91" t="str">
        <f t="shared" si="29"/>
        <v/>
      </c>
      <c r="O195" s="109" t="str">
        <f t="shared" si="31"/>
        <v/>
      </c>
    </row>
    <row r="196" spans="2:15" x14ac:dyDescent="0.2">
      <c r="B196" s="99" t="str">
        <f>IF(ROWS($B$10:B196)&gt;$C$4,"",ROWS($A$10:A196))</f>
        <v/>
      </c>
      <c r="C196" s="100" t="str">
        <f t="shared" si="22"/>
        <v/>
      </c>
      <c r="D196" s="100" t="str">
        <f t="shared" si="23"/>
        <v/>
      </c>
      <c r="E196" s="101" t="str">
        <f t="shared" si="24"/>
        <v/>
      </c>
      <c r="F196" s="101" t="str">
        <f t="shared" si="25"/>
        <v/>
      </c>
      <c r="G196" s="100" t="str">
        <f t="shared" si="26"/>
        <v/>
      </c>
      <c r="J196" s="99" t="str">
        <f>IF(ROWS($J$10:J196)&gt;$K$4,"",ROWS($I$10:I196))</f>
        <v/>
      </c>
      <c r="K196" s="100" t="str">
        <f t="shared" si="30"/>
        <v/>
      </c>
      <c r="L196" s="111" t="str">
        <f t="shared" si="27"/>
        <v/>
      </c>
      <c r="M196" s="91" t="str">
        <f t="shared" si="28"/>
        <v/>
      </c>
      <c r="N196" s="91" t="str">
        <f t="shared" si="29"/>
        <v/>
      </c>
      <c r="O196" s="109" t="str">
        <f t="shared" si="31"/>
        <v/>
      </c>
    </row>
    <row r="197" spans="2:15" x14ac:dyDescent="0.2">
      <c r="B197" s="99" t="str">
        <f>IF(ROWS($B$10:B197)&gt;$C$4,"",ROWS($A$10:A197))</f>
        <v/>
      </c>
      <c r="C197" s="100" t="str">
        <f t="shared" si="22"/>
        <v/>
      </c>
      <c r="D197" s="100" t="str">
        <f t="shared" si="23"/>
        <v/>
      </c>
      <c r="E197" s="101" t="str">
        <f t="shared" si="24"/>
        <v/>
      </c>
      <c r="F197" s="101" t="str">
        <f t="shared" si="25"/>
        <v/>
      </c>
      <c r="G197" s="100" t="str">
        <f t="shared" si="26"/>
        <v/>
      </c>
      <c r="J197" s="99" t="str">
        <f>IF(ROWS($J$10:J197)&gt;$K$4,"",ROWS($I$10:I197))</f>
        <v/>
      </c>
      <c r="K197" s="100" t="str">
        <f t="shared" si="30"/>
        <v/>
      </c>
      <c r="L197" s="111" t="str">
        <f t="shared" si="27"/>
        <v/>
      </c>
      <c r="M197" s="91" t="str">
        <f t="shared" si="28"/>
        <v/>
      </c>
      <c r="N197" s="91" t="str">
        <f t="shared" si="29"/>
        <v/>
      </c>
      <c r="O197" s="109" t="str">
        <f t="shared" si="31"/>
        <v/>
      </c>
    </row>
    <row r="198" spans="2:15" x14ac:dyDescent="0.2">
      <c r="B198" s="99" t="str">
        <f>IF(ROWS($B$10:B198)&gt;$C$4,"",ROWS($A$10:A198))</f>
        <v/>
      </c>
      <c r="C198" s="100" t="str">
        <f t="shared" si="22"/>
        <v/>
      </c>
      <c r="D198" s="100" t="str">
        <f t="shared" si="23"/>
        <v/>
      </c>
      <c r="E198" s="101" t="str">
        <f t="shared" si="24"/>
        <v/>
      </c>
      <c r="F198" s="101" t="str">
        <f t="shared" si="25"/>
        <v/>
      </c>
      <c r="G198" s="100" t="str">
        <f t="shared" si="26"/>
        <v/>
      </c>
      <c r="J198" s="99" t="str">
        <f>IF(ROWS($J$10:J198)&gt;$K$4,"",ROWS($I$10:I198))</f>
        <v/>
      </c>
      <c r="K198" s="100" t="str">
        <f t="shared" si="30"/>
        <v/>
      </c>
      <c r="L198" s="111" t="str">
        <f t="shared" si="27"/>
        <v/>
      </c>
      <c r="M198" s="91" t="str">
        <f t="shared" si="28"/>
        <v/>
      </c>
      <c r="N198" s="91" t="str">
        <f t="shared" si="29"/>
        <v/>
      </c>
      <c r="O198" s="109" t="str">
        <f t="shared" si="31"/>
        <v/>
      </c>
    </row>
    <row r="199" spans="2:15" x14ac:dyDescent="0.2">
      <c r="B199" s="99" t="str">
        <f>IF(ROWS($B$10:B199)&gt;$C$4,"",ROWS($A$10:A199))</f>
        <v/>
      </c>
      <c r="C199" s="100" t="str">
        <f t="shared" si="22"/>
        <v/>
      </c>
      <c r="D199" s="100" t="str">
        <f t="shared" si="23"/>
        <v/>
      </c>
      <c r="E199" s="101" t="str">
        <f t="shared" si="24"/>
        <v/>
      </c>
      <c r="F199" s="101" t="str">
        <f t="shared" si="25"/>
        <v/>
      </c>
      <c r="G199" s="100" t="str">
        <f t="shared" si="26"/>
        <v/>
      </c>
      <c r="J199" s="99" t="str">
        <f>IF(ROWS($J$10:J199)&gt;$K$4,"",ROWS($I$10:I199))</f>
        <v/>
      </c>
      <c r="K199" s="100" t="str">
        <f t="shared" si="30"/>
        <v/>
      </c>
      <c r="L199" s="111" t="str">
        <f t="shared" si="27"/>
        <v/>
      </c>
      <c r="M199" s="91" t="str">
        <f t="shared" si="28"/>
        <v/>
      </c>
      <c r="N199" s="91" t="str">
        <f t="shared" si="29"/>
        <v/>
      </c>
      <c r="O199" s="109" t="str">
        <f t="shared" si="31"/>
        <v/>
      </c>
    </row>
    <row r="200" spans="2:15" x14ac:dyDescent="0.2">
      <c r="B200" s="99" t="str">
        <f>IF(ROWS($B$10:B200)&gt;$C$4,"",ROWS($A$10:A200))</f>
        <v/>
      </c>
      <c r="C200" s="100" t="str">
        <f t="shared" si="22"/>
        <v/>
      </c>
      <c r="D200" s="100" t="str">
        <f t="shared" si="23"/>
        <v/>
      </c>
      <c r="E200" s="101" t="str">
        <f t="shared" si="24"/>
        <v/>
      </c>
      <c r="F200" s="101" t="str">
        <f t="shared" si="25"/>
        <v/>
      </c>
      <c r="G200" s="100" t="str">
        <f t="shared" si="26"/>
        <v/>
      </c>
      <c r="J200" s="99" t="str">
        <f>IF(ROWS($J$10:J200)&gt;$K$4,"",ROWS($I$10:I200))</f>
        <v/>
      </c>
      <c r="K200" s="100" t="str">
        <f t="shared" si="30"/>
        <v/>
      </c>
      <c r="L200" s="111" t="str">
        <f t="shared" si="27"/>
        <v/>
      </c>
      <c r="M200" s="91" t="str">
        <f t="shared" si="28"/>
        <v/>
      </c>
      <c r="N200" s="91" t="str">
        <f t="shared" si="29"/>
        <v/>
      </c>
      <c r="O200" s="109" t="str">
        <f t="shared" si="31"/>
        <v/>
      </c>
    </row>
    <row r="201" spans="2:15" x14ac:dyDescent="0.2">
      <c r="B201" s="99" t="str">
        <f>IF(ROWS($B$10:B201)&gt;$C$4,"",ROWS($A$10:A201))</f>
        <v/>
      </c>
      <c r="C201" s="100" t="str">
        <f t="shared" si="22"/>
        <v/>
      </c>
      <c r="D201" s="100" t="str">
        <f t="shared" si="23"/>
        <v/>
      </c>
      <c r="E201" s="101" t="str">
        <f t="shared" si="24"/>
        <v/>
      </c>
      <c r="F201" s="101" t="str">
        <f t="shared" si="25"/>
        <v/>
      </c>
      <c r="G201" s="100" t="str">
        <f t="shared" si="26"/>
        <v/>
      </c>
      <c r="J201" s="99" t="str">
        <f>IF(ROWS($J$10:J201)&gt;$K$4,"",ROWS($I$10:I201))</f>
        <v/>
      </c>
      <c r="K201" s="100" t="str">
        <f t="shared" si="30"/>
        <v/>
      </c>
      <c r="L201" s="111" t="str">
        <f t="shared" si="27"/>
        <v/>
      </c>
      <c r="M201" s="91" t="str">
        <f t="shared" si="28"/>
        <v/>
      </c>
      <c r="N201" s="91" t="str">
        <f t="shared" si="29"/>
        <v/>
      </c>
      <c r="O201" s="109" t="str">
        <f t="shared" si="31"/>
        <v/>
      </c>
    </row>
    <row r="202" spans="2:15" x14ac:dyDescent="0.2">
      <c r="B202" s="99" t="str">
        <f>IF(ROWS($B$10:B202)&gt;$C$4,"",ROWS($A$10:A202))</f>
        <v/>
      </c>
      <c r="C202" s="100" t="str">
        <f t="shared" si="22"/>
        <v/>
      </c>
      <c r="D202" s="100" t="str">
        <f t="shared" si="23"/>
        <v/>
      </c>
      <c r="E202" s="101" t="str">
        <f t="shared" si="24"/>
        <v/>
      </c>
      <c r="F202" s="101" t="str">
        <f t="shared" si="25"/>
        <v/>
      </c>
      <c r="G202" s="100" t="str">
        <f t="shared" si="26"/>
        <v/>
      </c>
      <c r="J202" s="99" t="str">
        <f>IF(ROWS($J$10:J202)&gt;$K$4,"",ROWS($I$10:I202))</f>
        <v/>
      </c>
      <c r="K202" s="100" t="str">
        <f t="shared" si="30"/>
        <v/>
      </c>
      <c r="L202" s="111" t="str">
        <f t="shared" si="27"/>
        <v/>
      </c>
      <c r="M202" s="91" t="str">
        <f t="shared" si="28"/>
        <v/>
      </c>
      <c r="N202" s="91" t="str">
        <f t="shared" si="29"/>
        <v/>
      </c>
      <c r="O202" s="109" t="str">
        <f t="shared" si="31"/>
        <v/>
      </c>
    </row>
    <row r="203" spans="2:15" x14ac:dyDescent="0.2">
      <c r="B203" s="99" t="str">
        <f>IF(ROWS($B$10:B203)&gt;$C$4,"",ROWS($A$10:A203))</f>
        <v/>
      </c>
      <c r="C203" s="100" t="str">
        <f t="shared" ref="C203:C253" si="32">IF(B203="","",IF(B203=1,C198,G202))</f>
        <v/>
      </c>
      <c r="D203" s="100" t="str">
        <f t="shared" ref="D203:D253" si="33">IF(C203="","",C203*$C$6/12)</f>
        <v/>
      </c>
      <c r="E203" s="101" t="str">
        <f t="shared" ref="E203:E253" si="34">IF(C203="","",F203-D203)</f>
        <v/>
      </c>
      <c r="F203" s="101" t="str">
        <f t="shared" ref="F203:F253" si="35">IF(C203="","",-PMT($C$6/12,$C$4-B203+1,C203))</f>
        <v/>
      </c>
      <c r="G203" s="100" t="str">
        <f t="shared" ref="G203:G253" si="36">IF(C203="","",C203-E203)</f>
        <v/>
      </c>
      <c r="J203" s="99" t="str">
        <f>IF(ROWS($J$10:J203)&gt;$K$4,"",ROWS($I$10:I203))</f>
        <v/>
      </c>
      <c r="K203" s="100" t="str">
        <f t="shared" si="30"/>
        <v/>
      </c>
      <c r="L203" s="111" t="str">
        <f t="shared" ref="L203:L249" si="37">IF(K203="","",K203*$K$6/12)</f>
        <v/>
      </c>
      <c r="M203" s="91" t="str">
        <f t="shared" ref="M203:M249" si="38">IF(K203="","","")</f>
        <v/>
      </c>
      <c r="N203" s="91" t="str">
        <f t="shared" ref="N203:N249" si="39">IF(K203="","",SUM(L203:M203))</f>
        <v/>
      </c>
      <c r="O203" s="109" t="str">
        <f t="shared" si="31"/>
        <v/>
      </c>
    </row>
    <row r="204" spans="2:15" x14ac:dyDescent="0.2">
      <c r="B204" s="99" t="str">
        <f>IF(ROWS($B$10:B204)&gt;$C$4,"",ROWS($A$10:A204))</f>
        <v/>
      </c>
      <c r="C204" s="100" t="str">
        <f t="shared" si="32"/>
        <v/>
      </c>
      <c r="D204" s="100" t="str">
        <f t="shared" si="33"/>
        <v/>
      </c>
      <c r="E204" s="101" t="str">
        <f t="shared" si="34"/>
        <v/>
      </c>
      <c r="F204" s="101" t="str">
        <f t="shared" si="35"/>
        <v/>
      </c>
      <c r="G204" s="100" t="str">
        <f t="shared" si="36"/>
        <v/>
      </c>
      <c r="J204" s="99" t="str">
        <f>IF(ROWS($J$10:J204)&gt;$K$4,"",ROWS($I$10:I204))</f>
        <v/>
      </c>
      <c r="K204" s="100" t="str">
        <f t="shared" si="30"/>
        <v/>
      </c>
      <c r="L204" s="111" t="str">
        <f t="shared" si="37"/>
        <v/>
      </c>
      <c r="M204" s="91" t="str">
        <f t="shared" si="38"/>
        <v/>
      </c>
      <c r="N204" s="91" t="str">
        <f t="shared" si="39"/>
        <v/>
      </c>
      <c r="O204" s="109" t="str">
        <f t="shared" si="31"/>
        <v/>
      </c>
    </row>
    <row r="205" spans="2:15" x14ac:dyDescent="0.2">
      <c r="B205" s="99" t="str">
        <f>IF(ROWS($B$10:B205)&gt;$C$4,"",ROWS($A$10:A205))</f>
        <v/>
      </c>
      <c r="C205" s="100" t="str">
        <f t="shared" si="32"/>
        <v/>
      </c>
      <c r="D205" s="100" t="str">
        <f t="shared" si="33"/>
        <v/>
      </c>
      <c r="E205" s="101" t="str">
        <f t="shared" si="34"/>
        <v/>
      </c>
      <c r="F205" s="101" t="str">
        <f t="shared" si="35"/>
        <v/>
      </c>
      <c r="G205" s="100" t="str">
        <f t="shared" si="36"/>
        <v/>
      </c>
      <c r="J205" s="99" t="str">
        <f>IF(ROWS($J$10:J205)&gt;$K$4,"",ROWS($I$10:I205))</f>
        <v/>
      </c>
      <c r="K205" s="100" t="str">
        <f t="shared" si="30"/>
        <v/>
      </c>
      <c r="L205" s="111" t="str">
        <f t="shared" si="37"/>
        <v/>
      </c>
      <c r="M205" s="91" t="str">
        <f t="shared" si="38"/>
        <v/>
      </c>
      <c r="N205" s="91" t="str">
        <f t="shared" si="39"/>
        <v/>
      </c>
      <c r="O205" s="109" t="str">
        <f t="shared" si="31"/>
        <v/>
      </c>
    </row>
    <row r="206" spans="2:15" x14ac:dyDescent="0.2">
      <c r="B206" s="99" t="str">
        <f>IF(ROWS($B$10:B206)&gt;$C$4,"",ROWS($A$10:A206))</f>
        <v/>
      </c>
      <c r="C206" s="100" t="str">
        <f t="shared" si="32"/>
        <v/>
      </c>
      <c r="D206" s="100" t="str">
        <f t="shared" si="33"/>
        <v/>
      </c>
      <c r="E206" s="101" t="str">
        <f t="shared" si="34"/>
        <v/>
      </c>
      <c r="F206" s="101" t="str">
        <f t="shared" si="35"/>
        <v/>
      </c>
      <c r="G206" s="100" t="str">
        <f t="shared" si="36"/>
        <v/>
      </c>
      <c r="J206" s="99" t="str">
        <f>IF(ROWS($J$10:J206)&gt;$K$4,"",ROWS($I$10:I206))</f>
        <v/>
      </c>
      <c r="K206" s="100" t="str">
        <f t="shared" si="30"/>
        <v/>
      </c>
      <c r="L206" s="111" t="str">
        <f t="shared" si="37"/>
        <v/>
      </c>
      <c r="M206" s="91" t="str">
        <f t="shared" si="38"/>
        <v/>
      </c>
      <c r="N206" s="91" t="str">
        <f t="shared" si="39"/>
        <v/>
      </c>
      <c r="O206" s="109" t="str">
        <f t="shared" si="31"/>
        <v/>
      </c>
    </row>
    <row r="207" spans="2:15" x14ac:dyDescent="0.2">
      <c r="B207" s="99" t="str">
        <f>IF(ROWS($B$10:B207)&gt;$C$4,"",ROWS($A$10:A207))</f>
        <v/>
      </c>
      <c r="C207" s="100" t="str">
        <f t="shared" si="32"/>
        <v/>
      </c>
      <c r="D207" s="100" t="str">
        <f t="shared" si="33"/>
        <v/>
      </c>
      <c r="E207" s="101" t="str">
        <f t="shared" si="34"/>
        <v/>
      </c>
      <c r="F207" s="101" t="str">
        <f t="shared" si="35"/>
        <v/>
      </c>
      <c r="G207" s="100" t="str">
        <f t="shared" si="36"/>
        <v/>
      </c>
      <c r="J207" s="99" t="str">
        <f>IF(ROWS($J$10:J207)&gt;$K$4,"",ROWS($I$10:I207))</f>
        <v/>
      </c>
      <c r="K207" s="100" t="str">
        <f t="shared" si="30"/>
        <v/>
      </c>
      <c r="L207" s="111" t="str">
        <f t="shared" si="37"/>
        <v/>
      </c>
      <c r="M207" s="91" t="str">
        <f t="shared" si="38"/>
        <v/>
      </c>
      <c r="N207" s="91" t="str">
        <f t="shared" si="39"/>
        <v/>
      </c>
      <c r="O207" s="109" t="str">
        <f t="shared" si="31"/>
        <v/>
      </c>
    </row>
    <row r="208" spans="2:15" x14ac:dyDescent="0.2">
      <c r="B208" s="99" t="str">
        <f>IF(ROWS($B$10:B208)&gt;$C$4,"",ROWS($A$10:A208))</f>
        <v/>
      </c>
      <c r="C208" s="100" t="str">
        <f t="shared" si="32"/>
        <v/>
      </c>
      <c r="D208" s="100" t="str">
        <f t="shared" si="33"/>
        <v/>
      </c>
      <c r="E208" s="101" t="str">
        <f t="shared" si="34"/>
        <v/>
      </c>
      <c r="F208" s="101" t="str">
        <f t="shared" si="35"/>
        <v/>
      </c>
      <c r="G208" s="100" t="str">
        <f t="shared" si="36"/>
        <v/>
      </c>
      <c r="J208" s="99" t="str">
        <f>IF(ROWS($J$10:J208)&gt;$K$4,"",ROWS($I$10:I208))</f>
        <v/>
      </c>
      <c r="K208" s="100" t="str">
        <f t="shared" si="30"/>
        <v/>
      </c>
      <c r="L208" s="111" t="str">
        <f t="shared" si="37"/>
        <v/>
      </c>
      <c r="M208" s="91" t="str">
        <f t="shared" si="38"/>
        <v/>
      </c>
      <c r="N208" s="91" t="str">
        <f t="shared" si="39"/>
        <v/>
      </c>
      <c r="O208" s="109" t="str">
        <f t="shared" si="31"/>
        <v/>
      </c>
    </row>
    <row r="209" spans="2:15" x14ac:dyDescent="0.2">
      <c r="B209" s="99" t="str">
        <f>IF(ROWS($B$10:B209)&gt;$C$4,"",ROWS($A$10:A209))</f>
        <v/>
      </c>
      <c r="C209" s="100" t="str">
        <f t="shared" si="32"/>
        <v/>
      </c>
      <c r="D209" s="100" t="str">
        <f t="shared" si="33"/>
        <v/>
      </c>
      <c r="E209" s="101" t="str">
        <f t="shared" si="34"/>
        <v/>
      </c>
      <c r="F209" s="101" t="str">
        <f t="shared" si="35"/>
        <v/>
      </c>
      <c r="G209" s="100" t="str">
        <f t="shared" si="36"/>
        <v/>
      </c>
      <c r="J209" s="99" t="str">
        <f>IF(ROWS($J$10:J209)&gt;$K$4,"",ROWS($I$10:I209))</f>
        <v/>
      </c>
      <c r="K209" s="100" t="str">
        <f t="shared" si="30"/>
        <v/>
      </c>
      <c r="L209" s="111" t="str">
        <f t="shared" si="37"/>
        <v/>
      </c>
      <c r="M209" s="91" t="str">
        <f t="shared" si="38"/>
        <v/>
      </c>
      <c r="N209" s="91" t="str">
        <f t="shared" si="39"/>
        <v/>
      </c>
      <c r="O209" s="109" t="str">
        <f t="shared" si="31"/>
        <v/>
      </c>
    </row>
    <row r="210" spans="2:15" x14ac:dyDescent="0.2">
      <c r="B210" s="99" t="str">
        <f>IF(ROWS($B$10:B210)&gt;$C$4,"",ROWS($A$10:A210))</f>
        <v/>
      </c>
      <c r="C210" s="100" t="str">
        <f t="shared" si="32"/>
        <v/>
      </c>
      <c r="D210" s="100" t="str">
        <f t="shared" si="33"/>
        <v/>
      </c>
      <c r="E210" s="101" t="str">
        <f t="shared" si="34"/>
        <v/>
      </c>
      <c r="F210" s="101" t="str">
        <f t="shared" si="35"/>
        <v/>
      </c>
      <c r="G210" s="100" t="str">
        <f t="shared" si="36"/>
        <v/>
      </c>
      <c r="J210" s="99" t="str">
        <f>IF(ROWS($J$10:J210)&gt;$K$4,"",ROWS($I$10:I210))</f>
        <v/>
      </c>
      <c r="K210" s="100" t="str">
        <f t="shared" si="30"/>
        <v/>
      </c>
      <c r="L210" s="111" t="str">
        <f t="shared" si="37"/>
        <v/>
      </c>
      <c r="M210" s="91" t="str">
        <f t="shared" si="38"/>
        <v/>
      </c>
      <c r="N210" s="91" t="str">
        <f t="shared" si="39"/>
        <v/>
      </c>
      <c r="O210" s="109" t="str">
        <f t="shared" si="31"/>
        <v/>
      </c>
    </row>
    <row r="211" spans="2:15" x14ac:dyDescent="0.2">
      <c r="B211" s="99" t="str">
        <f>IF(ROWS($B$10:B211)&gt;$C$4,"",ROWS($A$10:A211))</f>
        <v/>
      </c>
      <c r="C211" s="100" t="str">
        <f t="shared" si="32"/>
        <v/>
      </c>
      <c r="D211" s="100" t="str">
        <f t="shared" si="33"/>
        <v/>
      </c>
      <c r="E211" s="101" t="str">
        <f t="shared" si="34"/>
        <v/>
      </c>
      <c r="F211" s="101" t="str">
        <f t="shared" si="35"/>
        <v/>
      </c>
      <c r="G211" s="100" t="str">
        <f t="shared" si="36"/>
        <v/>
      </c>
      <c r="J211" s="99" t="str">
        <f>IF(ROWS($J$10:J211)&gt;$K$4,"",ROWS($I$10:I211))</f>
        <v/>
      </c>
      <c r="K211" s="100" t="str">
        <f t="shared" si="30"/>
        <v/>
      </c>
      <c r="L211" s="111" t="str">
        <f t="shared" si="37"/>
        <v/>
      </c>
      <c r="M211" s="91" t="str">
        <f t="shared" si="38"/>
        <v/>
      </c>
      <c r="N211" s="91" t="str">
        <f t="shared" si="39"/>
        <v/>
      </c>
      <c r="O211" s="109" t="str">
        <f t="shared" si="31"/>
        <v/>
      </c>
    </row>
    <row r="212" spans="2:15" x14ac:dyDescent="0.2">
      <c r="B212" s="99" t="str">
        <f>IF(ROWS($B$10:B212)&gt;$C$4,"",ROWS($A$10:A212))</f>
        <v/>
      </c>
      <c r="C212" s="100" t="str">
        <f t="shared" si="32"/>
        <v/>
      </c>
      <c r="D212" s="100" t="str">
        <f t="shared" si="33"/>
        <v/>
      </c>
      <c r="E212" s="101" t="str">
        <f t="shared" si="34"/>
        <v/>
      </c>
      <c r="F212" s="101" t="str">
        <f t="shared" si="35"/>
        <v/>
      </c>
      <c r="G212" s="100" t="str">
        <f t="shared" si="36"/>
        <v/>
      </c>
      <c r="J212" s="99" t="str">
        <f>IF(ROWS($J$10:J212)&gt;$K$4,"",ROWS($I$10:I212))</f>
        <v/>
      </c>
      <c r="K212" s="100" t="str">
        <f t="shared" si="30"/>
        <v/>
      </c>
      <c r="L212" s="111" t="str">
        <f t="shared" si="37"/>
        <v/>
      </c>
      <c r="M212" s="91" t="str">
        <f t="shared" si="38"/>
        <v/>
      </c>
      <c r="N212" s="91" t="str">
        <f t="shared" si="39"/>
        <v/>
      </c>
      <c r="O212" s="109" t="str">
        <f t="shared" si="31"/>
        <v/>
      </c>
    </row>
    <row r="213" spans="2:15" x14ac:dyDescent="0.2">
      <c r="B213" s="99" t="str">
        <f>IF(ROWS($B$10:B213)&gt;$C$4,"",ROWS($A$10:A213))</f>
        <v/>
      </c>
      <c r="C213" s="100" t="str">
        <f t="shared" si="32"/>
        <v/>
      </c>
      <c r="D213" s="100" t="str">
        <f t="shared" si="33"/>
        <v/>
      </c>
      <c r="E213" s="101" t="str">
        <f t="shared" si="34"/>
        <v/>
      </c>
      <c r="F213" s="101" t="str">
        <f t="shared" si="35"/>
        <v/>
      </c>
      <c r="G213" s="100" t="str">
        <f t="shared" si="36"/>
        <v/>
      </c>
      <c r="J213" s="99" t="str">
        <f>IF(ROWS($J$10:J213)&gt;$K$4,"",ROWS($I$10:I213))</f>
        <v/>
      </c>
      <c r="K213" s="100" t="str">
        <f t="shared" si="30"/>
        <v/>
      </c>
      <c r="L213" s="111" t="str">
        <f t="shared" si="37"/>
        <v/>
      </c>
      <c r="M213" s="91" t="str">
        <f t="shared" si="38"/>
        <v/>
      </c>
      <c r="N213" s="91" t="str">
        <f t="shared" si="39"/>
        <v/>
      </c>
      <c r="O213" s="109" t="str">
        <f t="shared" si="31"/>
        <v/>
      </c>
    </row>
    <row r="214" spans="2:15" x14ac:dyDescent="0.2">
      <c r="B214" s="99" t="str">
        <f>IF(ROWS($B$10:B214)&gt;$C$4,"",ROWS($A$10:A214))</f>
        <v/>
      </c>
      <c r="C214" s="100" t="str">
        <f t="shared" si="32"/>
        <v/>
      </c>
      <c r="D214" s="100" t="str">
        <f t="shared" si="33"/>
        <v/>
      </c>
      <c r="E214" s="101" t="str">
        <f t="shared" si="34"/>
        <v/>
      </c>
      <c r="F214" s="101" t="str">
        <f t="shared" si="35"/>
        <v/>
      </c>
      <c r="G214" s="100" t="str">
        <f t="shared" si="36"/>
        <v/>
      </c>
      <c r="J214" s="99" t="str">
        <f>IF(ROWS($J$10:J214)&gt;$K$4,"",ROWS($I$10:I214))</f>
        <v/>
      </c>
      <c r="K214" s="100" t="str">
        <f t="shared" si="30"/>
        <v/>
      </c>
      <c r="L214" s="111" t="str">
        <f t="shared" si="37"/>
        <v/>
      </c>
      <c r="M214" s="91" t="str">
        <f t="shared" si="38"/>
        <v/>
      </c>
      <c r="N214" s="91" t="str">
        <f t="shared" si="39"/>
        <v/>
      </c>
      <c r="O214" s="109" t="str">
        <f t="shared" si="31"/>
        <v/>
      </c>
    </row>
    <row r="215" spans="2:15" x14ac:dyDescent="0.2">
      <c r="B215" s="99" t="str">
        <f>IF(ROWS($B$10:B215)&gt;$C$4,"",ROWS($A$10:A215))</f>
        <v/>
      </c>
      <c r="C215" s="100" t="str">
        <f t="shared" si="32"/>
        <v/>
      </c>
      <c r="D215" s="100" t="str">
        <f t="shared" si="33"/>
        <v/>
      </c>
      <c r="E215" s="101" t="str">
        <f t="shared" si="34"/>
        <v/>
      </c>
      <c r="F215" s="101" t="str">
        <f t="shared" si="35"/>
        <v/>
      </c>
      <c r="G215" s="100" t="str">
        <f t="shared" si="36"/>
        <v/>
      </c>
      <c r="J215" s="99" t="str">
        <f>IF(ROWS($J$10:J215)&gt;$K$4,"",ROWS($I$10:I215))</f>
        <v/>
      </c>
      <c r="K215" s="100" t="str">
        <f t="shared" si="30"/>
        <v/>
      </c>
      <c r="L215" s="111" t="str">
        <f t="shared" si="37"/>
        <v/>
      </c>
      <c r="M215" s="91" t="str">
        <f t="shared" si="38"/>
        <v/>
      </c>
      <c r="N215" s="91" t="str">
        <f t="shared" si="39"/>
        <v/>
      </c>
      <c r="O215" s="109" t="str">
        <f t="shared" si="31"/>
        <v/>
      </c>
    </row>
    <row r="216" spans="2:15" x14ac:dyDescent="0.2">
      <c r="B216" s="99" t="str">
        <f>IF(ROWS($B$10:B216)&gt;$C$4,"",ROWS($A$10:A216))</f>
        <v/>
      </c>
      <c r="C216" s="100" t="str">
        <f t="shared" si="32"/>
        <v/>
      </c>
      <c r="D216" s="100" t="str">
        <f t="shared" si="33"/>
        <v/>
      </c>
      <c r="E216" s="101" t="str">
        <f t="shared" si="34"/>
        <v/>
      </c>
      <c r="F216" s="101" t="str">
        <f t="shared" si="35"/>
        <v/>
      </c>
      <c r="G216" s="100" t="str">
        <f t="shared" si="36"/>
        <v/>
      </c>
      <c r="J216" s="99" t="str">
        <f>IF(ROWS($J$10:J216)&gt;$K$4,"",ROWS($I$10:I216))</f>
        <v/>
      </c>
      <c r="K216" s="100" t="str">
        <f t="shared" si="30"/>
        <v/>
      </c>
      <c r="L216" s="111" t="str">
        <f t="shared" si="37"/>
        <v/>
      </c>
      <c r="M216" s="91" t="str">
        <f t="shared" si="38"/>
        <v/>
      </c>
      <c r="N216" s="91" t="str">
        <f t="shared" si="39"/>
        <v/>
      </c>
      <c r="O216" s="109" t="str">
        <f t="shared" si="31"/>
        <v/>
      </c>
    </row>
    <row r="217" spans="2:15" x14ac:dyDescent="0.2">
      <c r="B217" s="99" t="str">
        <f>IF(ROWS($B$10:B217)&gt;$C$4,"",ROWS($A$10:A217))</f>
        <v/>
      </c>
      <c r="C217" s="100" t="str">
        <f t="shared" si="32"/>
        <v/>
      </c>
      <c r="D217" s="100" t="str">
        <f t="shared" si="33"/>
        <v/>
      </c>
      <c r="E217" s="101" t="str">
        <f t="shared" si="34"/>
        <v/>
      </c>
      <c r="F217" s="101" t="str">
        <f t="shared" si="35"/>
        <v/>
      </c>
      <c r="G217" s="100" t="str">
        <f t="shared" si="36"/>
        <v/>
      </c>
      <c r="J217" s="99" t="str">
        <f>IF(ROWS($J$10:J217)&gt;$K$4,"",ROWS($I$10:I217))</f>
        <v/>
      </c>
      <c r="K217" s="100" t="str">
        <f t="shared" si="30"/>
        <v/>
      </c>
      <c r="L217" s="111" t="str">
        <f t="shared" si="37"/>
        <v/>
      </c>
      <c r="M217" s="91" t="str">
        <f t="shared" si="38"/>
        <v/>
      </c>
      <c r="N217" s="91" t="str">
        <f t="shared" si="39"/>
        <v/>
      </c>
      <c r="O217" s="109" t="str">
        <f t="shared" si="31"/>
        <v/>
      </c>
    </row>
    <row r="218" spans="2:15" x14ac:dyDescent="0.2">
      <c r="B218" s="99" t="str">
        <f>IF(ROWS($B$10:B218)&gt;$C$4,"",ROWS($A$10:A218))</f>
        <v/>
      </c>
      <c r="C218" s="100" t="str">
        <f t="shared" si="32"/>
        <v/>
      </c>
      <c r="D218" s="100" t="str">
        <f t="shared" si="33"/>
        <v/>
      </c>
      <c r="E218" s="101" t="str">
        <f t="shared" si="34"/>
        <v/>
      </c>
      <c r="F218" s="101" t="str">
        <f t="shared" si="35"/>
        <v/>
      </c>
      <c r="G218" s="100" t="str">
        <f t="shared" si="36"/>
        <v/>
      </c>
      <c r="J218" s="99" t="str">
        <f>IF(ROWS($J$10:J218)&gt;$K$4,"",ROWS($I$10:I218))</f>
        <v/>
      </c>
      <c r="K218" s="100" t="str">
        <f t="shared" si="30"/>
        <v/>
      </c>
      <c r="L218" s="111" t="str">
        <f t="shared" si="37"/>
        <v/>
      </c>
      <c r="M218" s="91" t="str">
        <f t="shared" si="38"/>
        <v/>
      </c>
      <c r="N218" s="91" t="str">
        <f t="shared" si="39"/>
        <v/>
      </c>
      <c r="O218" s="109" t="str">
        <f t="shared" si="31"/>
        <v/>
      </c>
    </row>
    <row r="219" spans="2:15" x14ac:dyDescent="0.2">
      <c r="B219" s="99" t="str">
        <f>IF(ROWS($B$10:B219)&gt;$C$4,"",ROWS($A$10:A219))</f>
        <v/>
      </c>
      <c r="C219" s="100" t="str">
        <f t="shared" si="32"/>
        <v/>
      </c>
      <c r="D219" s="100" t="str">
        <f t="shared" si="33"/>
        <v/>
      </c>
      <c r="E219" s="101" t="str">
        <f t="shared" si="34"/>
        <v/>
      </c>
      <c r="F219" s="101" t="str">
        <f t="shared" si="35"/>
        <v/>
      </c>
      <c r="G219" s="100" t="str">
        <f t="shared" si="36"/>
        <v/>
      </c>
      <c r="J219" s="99" t="str">
        <f>IF(ROWS($J$10:J219)&gt;$K$4,"",ROWS($I$10:I219))</f>
        <v/>
      </c>
      <c r="K219" s="100" t="str">
        <f t="shared" ref="K219:K249" si="40">IF(J219="","",IF(J219=1,K214,O218))</f>
        <v/>
      </c>
      <c r="L219" s="111" t="str">
        <f t="shared" si="37"/>
        <v/>
      </c>
      <c r="M219" s="91" t="str">
        <f t="shared" si="38"/>
        <v/>
      </c>
      <c r="N219" s="91" t="str">
        <f t="shared" si="39"/>
        <v/>
      </c>
      <c r="O219" s="109" t="str">
        <f t="shared" ref="O219:O249" si="41">K219</f>
        <v/>
      </c>
    </row>
    <row r="220" spans="2:15" x14ac:dyDescent="0.2">
      <c r="B220" s="99" t="str">
        <f>IF(ROWS($B$10:B220)&gt;$C$4,"",ROWS($A$10:A220))</f>
        <v/>
      </c>
      <c r="C220" s="100" t="str">
        <f t="shared" si="32"/>
        <v/>
      </c>
      <c r="D220" s="100" t="str">
        <f t="shared" si="33"/>
        <v/>
      </c>
      <c r="E220" s="101" t="str">
        <f t="shared" si="34"/>
        <v/>
      </c>
      <c r="F220" s="101" t="str">
        <f t="shared" si="35"/>
        <v/>
      </c>
      <c r="G220" s="100" t="str">
        <f t="shared" si="36"/>
        <v/>
      </c>
      <c r="J220" s="99" t="str">
        <f>IF(ROWS($J$10:J220)&gt;$K$4,"",ROWS($I$10:I220))</f>
        <v/>
      </c>
      <c r="K220" s="100" t="str">
        <f t="shared" si="40"/>
        <v/>
      </c>
      <c r="L220" s="111" t="str">
        <f t="shared" si="37"/>
        <v/>
      </c>
      <c r="M220" s="91" t="str">
        <f t="shared" si="38"/>
        <v/>
      </c>
      <c r="N220" s="91" t="str">
        <f t="shared" si="39"/>
        <v/>
      </c>
      <c r="O220" s="109" t="str">
        <f t="shared" si="41"/>
        <v/>
      </c>
    </row>
    <row r="221" spans="2:15" x14ac:dyDescent="0.2">
      <c r="B221" s="99" t="str">
        <f>IF(ROWS($B$10:B221)&gt;$C$4,"",ROWS($A$10:A221))</f>
        <v/>
      </c>
      <c r="C221" s="100" t="str">
        <f t="shared" si="32"/>
        <v/>
      </c>
      <c r="D221" s="100" t="str">
        <f t="shared" si="33"/>
        <v/>
      </c>
      <c r="E221" s="101" t="str">
        <f t="shared" si="34"/>
        <v/>
      </c>
      <c r="F221" s="101" t="str">
        <f t="shared" si="35"/>
        <v/>
      </c>
      <c r="G221" s="100" t="str">
        <f t="shared" si="36"/>
        <v/>
      </c>
      <c r="J221" s="99" t="str">
        <f>IF(ROWS($J$10:J221)&gt;$K$4,"",ROWS($I$10:I221))</f>
        <v/>
      </c>
      <c r="K221" s="100" t="str">
        <f t="shared" si="40"/>
        <v/>
      </c>
      <c r="L221" s="111" t="str">
        <f t="shared" si="37"/>
        <v/>
      </c>
      <c r="M221" s="91" t="str">
        <f t="shared" si="38"/>
        <v/>
      </c>
      <c r="N221" s="91" t="str">
        <f t="shared" si="39"/>
        <v/>
      </c>
      <c r="O221" s="109" t="str">
        <f t="shared" si="41"/>
        <v/>
      </c>
    </row>
    <row r="222" spans="2:15" x14ac:dyDescent="0.2">
      <c r="B222" s="99" t="str">
        <f>IF(ROWS($B$10:B222)&gt;$C$4,"",ROWS($A$10:A222))</f>
        <v/>
      </c>
      <c r="C222" s="100" t="str">
        <f t="shared" si="32"/>
        <v/>
      </c>
      <c r="D222" s="100" t="str">
        <f t="shared" si="33"/>
        <v/>
      </c>
      <c r="E222" s="101" t="str">
        <f t="shared" si="34"/>
        <v/>
      </c>
      <c r="F222" s="101" t="str">
        <f t="shared" si="35"/>
        <v/>
      </c>
      <c r="G222" s="100" t="str">
        <f t="shared" si="36"/>
        <v/>
      </c>
      <c r="J222" s="99" t="str">
        <f>IF(ROWS($J$10:J222)&gt;$K$4,"",ROWS($I$10:I222))</f>
        <v/>
      </c>
      <c r="K222" s="100" t="str">
        <f t="shared" si="40"/>
        <v/>
      </c>
      <c r="L222" s="111" t="str">
        <f t="shared" si="37"/>
        <v/>
      </c>
      <c r="M222" s="91" t="str">
        <f t="shared" si="38"/>
        <v/>
      </c>
      <c r="N222" s="91" t="str">
        <f t="shared" si="39"/>
        <v/>
      </c>
      <c r="O222" s="109" t="str">
        <f t="shared" si="41"/>
        <v/>
      </c>
    </row>
    <row r="223" spans="2:15" x14ac:dyDescent="0.2">
      <c r="B223" s="99" t="str">
        <f>IF(ROWS($B$10:B223)&gt;$C$4,"",ROWS($A$10:A223))</f>
        <v/>
      </c>
      <c r="C223" s="100" t="str">
        <f t="shared" si="32"/>
        <v/>
      </c>
      <c r="D223" s="100" t="str">
        <f t="shared" si="33"/>
        <v/>
      </c>
      <c r="E223" s="101" t="str">
        <f t="shared" si="34"/>
        <v/>
      </c>
      <c r="F223" s="101" t="str">
        <f t="shared" si="35"/>
        <v/>
      </c>
      <c r="G223" s="100" t="str">
        <f t="shared" si="36"/>
        <v/>
      </c>
      <c r="J223" s="99" t="str">
        <f>IF(ROWS($J$10:J223)&gt;$K$4,"",ROWS($I$10:I223))</f>
        <v/>
      </c>
      <c r="K223" s="100" t="str">
        <f t="shared" si="40"/>
        <v/>
      </c>
      <c r="L223" s="111" t="str">
        <f t="shared" si="37"/>
        <v/>
      </c>
      <c r="M223" s="91" t="str">
        <f t="shared" si="38"/>
        <v/>
      </c>
      <c r="N223" s="91" t="str">
        <f t="shared" si="39"/>
        <v/>
      </c>
      <c r="O223" s="109" t="str">
        <f t="shared" si="41"/>
        <v/>
      </c>
    </row>
    <row r="224" spans="2:15" x14ac:dyDescent="0.2">
      <c r="B224" s="99" t="str">
        <f>IF(ROWS($B$10:B224)&gt;$C$4,"",ROWS($A$10:A224))</f>
        <v/>
      </c>
      <c r="C224" s="100" t="str">
        <f t="shared" si="32"/>
        <v/>
      </c>
      <c r="D224" s="100" t="str">
        <f t="shared" si="33"/>
        <v/>
      </c>
      <c r="E224" s="101" t="str">
        <f t="shared" si="34"/>
        <v/>
      </c>
      <c r="F224" s="101" t="str">
        <f t="shared" si="35"/>
        <v/>
      </c>
      <c r="G224" s="100" t="str">
        <f t="shared" si="36"/>
        <v/>
      </c>
      <c r="J224" s="99" t="str">
        <f>IF(ROWS($J$10:J224)&gt;$K$4,"",ROWS($I$10:I224))</f>
        <v/>
      </c>
      <c r="K224" s="100" t="str">
        <f t="shared" si="40"/>
        <v/>
      </c>
      <c r="L224" s="111" t="str">
        <f t="shared" si="37"/>
        <v/>
      </c>
      <c r="M224" s="91" t="str">
        <f t="shared" si="38"/>
        <v/>
      </c>
      <c r="N224" s="91" t="str">
        <f t="shared" si="39"/>
        <v/>
      </c>
      <c r="O224" s="109" t="str">
        <f t="shared" si="41"/>
        <v/>
      </c>
    </row>
    <row r="225" spans="2:15" x14ac:dyDescent="0.2">
      <c r="B225" s="99" t="str">
        <f>IF(ROWS($B$10:B225)&gt;$C$4,"",ROWS($A$10:A225))</f>
        <v/>
      </c>
      <c r="C225" s="100" t="str">
        <f t="shared" si="32"/>
        <v/>
      </c>
      <c r="D225" s="100" t="str">
        <f t="shared" si="33"/>
        <v/>
      </c>
      <c r="E225" s="101" t="str">
        <f t="shared" si="34"/>
        <v/>
      </c>
      <c r="F225" s="101" t="str">
        <f t="shared" si="35"/>
        <v/>
      </c>
      <c r="G225" s="100" t="str">
        <f t="shared" si="36"/>
        <v/>
      </c>
      <c r="J225" s="99" t="str">
        <f>IF(ROWS($J$10:J225)&gt;$K$4,"",ROWS($I$10:I225))</f>
        <v/>
      </c>
      <c r="K225" s="100" t="str">
        <f t="shared" si="40"/>
        <v/>
      </c>
      <c r="L225" s="111" t="str">
        <f t="shared" si="37"/>
        <v/>
      </c>
      <c r="M225" s="91" t="str">
        <f t="shared" si="38"/>
        <v/>
      </c>
      <c r="N225" s="91" t="str">
        <f t="shared" si="39"/>
        <v/>
      </c>
      <c r="O225" s="109" t="str">
        <f t="shared" si="41"/>
        <v/>
      </c>
    </row>
    <row r="226" spans="2:15" x14ac:dyDescent="0.2">
      <c r="B226" s="99" t="str">
        <f>IF(ROWS($B$10:B226)&gt;$C$4,"",ROWS($A$10:A226))</f>
        <v/>
      </c>
      <c r="C226" s="100" t="str">
        <f t="shared" si="32"/>
        <v/>
      </c>
      <c r="D226" s="100" t="str">
        <f t="shared" si="33"/>
        <v/>
      </c>
      <c r="E226" s="101" t="str">
        <f t="shared" si="34"/>
        <v/>
      </c>
      <c r="F226" s="101" t="str">
        <f t="shared" si="35"/>
        <v/>
      </c>
      <c r="G226" s="100" t="str">
        <f t="shared" si="36"/>
        <v/>
      </c>
      <c r="J226" s="99" t="str">
        <f>IF(ROWS($J$10:J226)&gt;$K$4,"",ROWS($I$10:I226))</f>
        <v/>
      </c>
      <c r="K226" s="100" t="str">
        <f t="shared" si="40"/>
        <v/>
      </c>
      <c r="L226" s="111" t="str">
        <f t="shared" si="37"/>
        <v/>
      </c>
      <c r="M226" s="91" t="str">
        <f t="shared" si="38"/>
        <v/>
      </c>
      <c r="N226" s="91" t="str">
        <f t="shared" si="39"/>
        <v/>
      </c>
      <c r="O226" s="109" t="str">
        <f t="shared" si="41"/>
        <v/>
      </c>
    </row>
    <row r="227" spans="2:15" x14ac:dyDescent="0.2">
      <c r="B227" s="99" t="str">
        <f>IF(ROWS($B$10:B227)&gt;$C$4,"",ROWS($A$10:A227))</f>
        <v/>
      </c>
      <c r="C227" s="100" t="str">
        <f t="shared" si="32"/>
        <v/>
      </c>
      <c r="D227" s="100" t="str">
        <f t="shared" si="33"/>
        <v/>
      </c>
      <c r="E227" s="101" t="str">
        <f t="shared" si="34"/>
        <v/>
      </c>
      <c r="F227" s="101" t="str">
        <f t="shared" si="35"/>
        <v/>
      </c>
      <c r="G227" s="100" t="str">
        <f t="shared" si="36"/>
        <v/>
      </c>
      <c r="J227" s="99" t="str">
        <f>IF(ROWS($J$10:J227)&gt;$K$4,"",ROWS($I$10:I227))</f>
        <v/>
      </c>
      <c r="K227" s="100" t="str">
        <f t="shared" si="40"/>
        <v/>
      </c>
      <c r="L227" s="111" t="str">
        <f t="shared" si="37"/>
        <v/>
      </c>
      <c r="M227" s="91" t="str">
        <f t="shared" si="38"/>
        <v/>
      </c>
      <c r="N227" s="91" t="str">
        <f t="shared" si="39"/>
        <v/>
      </c>
      <c r="O227" s="109" t="str">
        <f t="shared" si="41"/>
        <v/>
      </c>
    </row>
    <row r="228" spans="2:15" x14ac:dyDescent="0.2">
      <c r="B228" s="99" t="str">
        <f>IF(ROWS($B$10:B228)&gt;$C$4,"",ROWS($A$10:A228))</f>
        <v/>
      </c>
      <c r="C228" s="100" t="str">
        <f t="shared" si="32"/>
        <v/>
      </c>
      <c r="D228" s="100" t="str">
        <f t="shared" si="33"/>
        <v/>
      </c>
      <c r="E228" s="101" t="str">
        <f t="shared" si="34"/>
        <v/>
      </c>
      <c r="F228" s="101" t="str">
        <f t="shared" si="35"/>
        <v/>
      </c>
      <c r="G228" s="100" t="str">
        <f t="shared" si="36"/>
        <v/>
      </c>
      <c r="J228" s="99" t="str">
        <f>IF(ROWS($J$10:J228)&gt;$K$4,"",ROWS($I$10:I228))</f>
        <v/>
      </c>
      <c r="K228" s="100" t="str">
        <f t="shared" si="40"/>
        <v/>
      </c>
      <c r="L228" s="111" t="str">
        <f t="shared" si="37"/>
        <v/>
      </c>
      <c r="M228" s="91" t="str">
        <f t="shared" si="38"/>
        <v/>
      </c>
      <c r="N228" s="91" t="str">
        <f t="shared" si="39"/>
        <v/>
      </c>
      <c r="O228" s="109" t="str">
        <f t="shared" si="41"/>
        <v/>
      </c>
    </row>
    <row r="229" spans="2:15" x14ac:dyDescent="0.2">
      <c r="B229" s="99" t="str">
        <f>IF(ROWS($B$10:B229)&gt;$C$4,"",ROWS($A$10:A229))</f>
        <v/>
      </c>
      <c r="C229" s="100" t="str">
        <f t="shared" si="32"/>
        <v/>
      </c>
      <c r="D229" s="100" t="str">
        <f t="shared" si="33"/>
        <v/>
      </c>
      <c r="E229" s="101" t="str">
        <f t="shared" si="34"/>
        <v/>
      </c>
      <c r="F229" s="101" t="str">
        <f t="shared" si="35"/>
        <v/>
      </c>
      <c r="G229" s="100" t="str">
        <f t="shared" si="36"/>
        <v/>
      </c>
      <c r="J229" s="99" t="str">
        <f>IF(ROWS($J$10:J229)&gt;$K$4,"",ROWS($I$10:I229))</f>
        <v/>
      </c>
      <c r="K229" s="100" t="str">
        <f t="shared" si="40"/>
        <v/>
      </c>
      <c r="L229" s="111" t="str">
        <f t="shared" si="37"/>
        <v/>
      </c>
      <c r="M229" s="91" t="str">
        <f t="shared" si="38"/>
        <v/>
      </c>
      <c r="N229" s="91" t="str">
        <f t="shared" si="39"/>
        <v/>
      </c>
      <c r="O229" s="109" t="str">
        <f t="shared" si="41"/>
        <v/>
      </c>
    </row>
    <row r="230" spans="2:15" x14ac:dyDescent="0.2">
      <c r="B230" s="99" t="str">
        <f>IF(ROWS($B$10:B230)&gt;$C$4,"",ROWS($A$10:A230))</f>
        <v/>
      </c>
      <c r="C230" s="100" t="str">
        <f t="shared" si="32"/>
        <v/>
      </c>
      <c r="D230" s="100" t="str">
        <f t="shared" si="33"/>
        <v/>
      </c>
      <c r="E230" s="101" t="str">
        <f t="shared" si="34"/>
        <v/>
      </c>
      <c r="F230" s="101" t="str">
        <f t="shared" si="35"/>
        <v/>
      </c>
      <c r="G230" s="100" t="str">
        <f t="shared" si="36"/>
        <v/>
      </c>
      <c r="J230" s="99" t="str">
        <f>IF(ROWS($J$10:J230)&gt;$K$4,"",ROWS($I$10:I230))</f>
        <v/>
      </c>
      <c r="K230" s="100" t="str">
        <f t="shared" si="40"/>
        <v/>
      </c>
      <c r="L230" s="111" t="str">
        <f t="shared" si="37"/>
        <v/>
      </c>
      <c r="M230" s="91" t="str">
        <f t="shared" si="38"/>
        <v/>
      </c>
      <c r="N230" s="91" t="str">
        <f t="shared" si="39"/>
        <v/>
      </c>
      <c r="O230" s="109" t="str">
        <f t="shared" si="41"/>
        <v/>
      </c>
    </row>
    <row r="231" spans="2:15" x14ac:dyDescent="0.2">
      <c r="B231" s="99" t="str">
        <f>IF(ROWS($B$10:B231)&gt;$C$4,"",ROWS($A$10:A231))</f>
        <v/>
      </c>
      <c r="C231" s="100" t="str">
        <f t="shared" si="32"/>
        <v/>
      </c>
      <c r="D231" s="100" t="str">
        <f t="shared" si="33"/>
        <v/>
      </c>
      <c r="E231" s="101" t="str">
        <f t="shared" si="34"/>
        <v/>
      </c>
      <c r="F231" s="101" t="str">
        <f t="shared" si="35"/>
        <v/>
      </c>
      <c r="G231" s="100" t="str">
        <f t="shared" si="36"/>
        <v/>
      </c>
      <c r="J231" s="99" t="str">
        <f>IF(ROWS($J$10:J231)&gt;$K$4,"",ROWS($I$10:I231))</f>
        <v/>
      </c>
      <c r="K231" s="100" t="str">
        <f t="shared" si="40"/>
        <v/>
      </c>
      <c r="L231" s="111" t="str">
        <f t="shared" si="37"/>
        <v/>
      </c>
      <c r="M231" s="91" t="str">
        <f t="shared" si="38"/>
        <v/>
      </c>
      <c r="N231" s="91" t="str">
        <f t="shared" si="39"/>
        <v/>
      </c>
      <c r="O231" s="109" t="str">
        <f t="shared" si="41"/>
        <v/>
      </c>
    </row>
    <row r="232" spans="2:15" x14ac:dyDescent="0.2">
      <c r="B232" s="99" t="str">
        <f>IF(ROWS($B$10:B232)&gt;$C$4,"",ROWS($A$10:A232))</f>
        <v/>
      </c>
      <c r="C232" s="100" t="str">
        <f t="shared" si="32"/>
        <v/>
      </c>
      <c r="D232" s="100" t="str">
        <f t="shared" si="33"/>
        <v/>
      </c>
      <c r="E232" s="101" t="str">
        <f t="shared" si="34"/>
        <v/>
      </c>
      <c r="F232" s="101" t="str">
        <f t="shared" si="35"/>
        <v/>
      </c>
      <c r="G232" s="100" t="str">
        <f t="shared" si="36"/>
        <v/>
      </c>
      <c r="J232" s="99" t="str">
        <f>IF(ROWS($J$10:J232)&gt;$K$4,"",ROWS($I$10:I232))</f>
        <v/>
      </c>
      <c r="K232" s="100" t="str">
        <f t="shared" si="40"/>
        <v/>
      </c>
      <c r="L232" s="111" t="str">
        <f t="shared" si="37"/>
        <v/>
      </c>
      <c r="M232" s="91" t="str">
        <f t="shared" si="38"/>
        <v/>
      </c>
      <c r="N232" s="91" t="str">
        <f t="shared" si="39"/>
        <v/>
      </c>
      <c r="O232" s="109" t="str">
        <f t="shared" si="41"/>
        <v/>
      </c>
    </row>
    <row r="233" spans="2:15" x14ac:dyDescent="0.2">
      <c r="B233" s="99" t="str">
        <f>IF(ROWS($B$10:B233)&gt;$C$4,"",ROWS($A$10:A233))</f>
        <v/>
      </c>
      <c r="C233" s="100" t="str">
        <f t="shared" si="32"/>
        <v/>
      </c>
      <c r="D233" s="100" t="str">
        <f t="shared" si="33"/>
        <v/>
      </c>
      <c r="E233" s="101" t="str">
        <f t="shared" si="34"/>
        <v/>
      </c>
      <c r="F233" s="101" t="str">
        <f t="shared" si="35"/>
        <v/>
      </c>
      <c r="G233" s="100" t="str">
        <f t="shared" si="36"/>
        <v/>
      </c>
      <c r="J233" s="99" t="str">
        <f>IF(ROWS($J$10:J233)&gt;$K$4,"",ROWS($I$10:I233))</f>
        <v/>
      </c>
      <c r="K233" s="100" t="str">
        <f t="shared" si="40"/>
        <v/>
      </c>
      <c r="L233" s="111" t="str">
        <f t="shared" si="37"/>
        <v/>
      </c>
      <c r="M233" s="91" t="str">
        <f t="shared" si="38"/>
        <v/>
      </c>
      <c r="N233" s="91" t="str">
        <f t="shared" si="39"/>
        <v/>
      </c>
      <c r="O233" s="109" t="str">
        <f t="shared" si="41"/>
        <v/>
      </c>
    </row>
    <row r="234" spans="2:15" x14ac:dyDescent="0.2">
      <c r="B234" s="99" t="str">
        <f>IF(ROWS($B$10:B234)&gt;$C$4,"",ROWS($A$10:A234))</f>
        <v/>
      </c>
      <c r="C234" s="100" t="str">
        <f t="shared" si="32"/>
        <v/>
      </c>
      <c r="D234" s="100" t="str">
        <f t="shared" si="33"/>
        <v/>
      </c>
      <c r="E234" s="101" t="str">
        <f t="shared" si="34"/>
        <v/>
      </c>
      <c r="F234" s="101" t="str">
        <f t="shared" si="35"/>
        <v/>
      </c>
      <c r="G234" s="100" t="str">
        <f t="shared" si="36"/>
        <v/>
      </c>
      <c r="J234" s="99" t="str">
        <f>IF(ROWS($J$10:J234)&gt;$K$4,"",ROWS($I$10:I234))</f>
        <v/>
      </c>
      <c r="K234" s="100" t="str">
        <f t="shared" si="40"/>
        <v/>
      </c>
      <c r="L234" s="111" t="str">
        <f t="shared" si="37"/>
        <v/>
      </c>
      <c r="M234" s="91" t="str">
        <f t="shared" si="38"/>
        <v/>
      </c>
      <c r="N234" s="91" t="str">
        <f t="shared" si="39"/>
        <v/>
      </c>
      <c r="O234" s="109" t="str">
        <f t="shared" si="41"/>
        <v/>
      </c>
    </row>
    <row r="235" spans="2:15" x14ac:dyDescent="0.2">
      <c r="B235" s="99" t="str">
        <f>IF(ROWS($B$10:B235)&gt;$C$4,"",ROWS($A$10:A235))</f>
        <v/>
      </c>
      <c r="C235" s="100" t="str">
        <f t="shared" si="32"/>
        <v/>
      </c>
      <c r="D235" s="100" t="str">
        <f t="shared" si="33"/>
        <v/>
      </c>
      <c r="E235" s="101" t="str">
        <f t="shared" si="34"/>
        <v/>
      </c>
      <c r="F235" s="101" t="str">
        <f t="shared" si="35"/>
        <v/>
      </c>
      <c r="G235" s="100" t="str">
        <f t="shared" si="36"/>
        <v/>
      </c>
      <c r="J235" s="99" t="str">
        <f>IF(ROWS($J$10:J235)&gt;$K$4,"",ROWS($I$10:I235))</f>
        <v/>
      </c>
      <c r="K235" s="100" t="str">
        <f t="shared" si="40"/>
        <v/>
      </c>
      <c r="L235" s="111" t="str">
        <f t="shared" si="37"/>
        <v/>
      </c>
      <c r="M235" s="91" t="str">
        <f t="shared" si="38"/>
        <v/>
      </c>
      <c r="N235" s="91" t="str">
        <f t="shared" si="39"/>
        <v/>
      </c>
      <c r="O235" s="109" t="str">
        <f t="shared" si="41"/>
        <v/>
      </c>
    </row>
    <row r="236" spans="2:15" x14ac:dyDescent="0.2">
      <c r="B236" s="99" t="str">
        <f>IF(ROWS($B$10:B236)&gt;$C$4,"",ROWS($A$10:A236))</f>
        <v/>
      </c>
      <c r="C236" s="100" t="str">
        <f t="shared" si="32"/>
        <v/>
      </c>
      <c r="D236" s="100" t="str">
        <f t="shared" si="33"/>
        <v/>
      </c>
      <c r="E236" s="101" t="str">
        <f t="shared" si="34"/>
        <v/>
      </c>
      <c r="F236" s="101" t="str">
        <f t="shared" si="35"/>
        <v/>
      </c>
      <c r="G236" s="100" t="str">
        <f t="shared" si="36"/>
        <v/>
      </c>
      <c r="J236" s="99" t="str">
        <f>IF(ROWS($J$10:J236)&gt;$K$4,"",ROWS($I$10:I236))</f>
        <v/>
      </c>
      <c r="K236" s="100" t="str">
        <f t="shared" si="40"/>
        <v/>
      </c>
      <c r="L236" s="111" t="str">
        <f t="shared" si="37"/>
        <v/>
      </c>
      <c r="M236" s="91" t="str">
        <f t="shared" si="38"/>
        <v/>
      </c>
      <c r="N236" s="91" t="str">
        <f t="shared" si="39"/>
        <v/>
      </c>
      <c r="O236" s="109" t="str">
        <f t="shared" si="41"/>
        <v/>
      </c>
    </row>
    <row r="237" spans="2:15" x14ac:dyDescent="0.2">
      <c r="B237" s="99" t="str">
        <f>IF(ROWS($B$10:B237)&gt;$C$4,"",ROWS($A$10:A237))</f>
        <v/>
      </c>
      <c r="C237" s="100" t="str">
        <f t="shared" si="32"/>
        <v/>
      </c>
      <c r="D237" s="100" t="str">
        <f t="shared" si="33"/>
        <v/>
      </c>
      <c r="E237" s="101" t="str">
        <f t="shared" si="34"/>
        <v/>
      </c>
      <c r="F237" s="101" t="str">
        <f t="shared" si="35"/>
        <v/>
      </c>
      <c r="G237" s="100" t="str">
        <f t="shared" si="36"/>
        <v/>
      </c>
      <c r="J237" s="99" t="str">
        <f>IF(ROWS($J$10:J237)&gt;$K$4,"",ROWS($I$10:I237))</f>
        <v/>
      </c>
      <c r="K237" s="100" t="str">
        <f t="shared" si="40"/>
        <v/>
      </c>
      <c r="L237" s="111" t="str">
        <f t="shared" si="37"/>
        <v/>
      </c>
      <c r="M237" s="91" t="str">
        <f t="shared" si="38"/>
        <v/>
      </c>
      <c r="N237" s="91" t="str">
        <f t="shared" si="39"/>
        <v/>
      </c>
      <c r="O237" s="109" t="str">
        <f t="shared" si="41"/>
        <v/>
      </c>
    </row>
    <row r="238" spans="2:15" x14ac:dyDescent="0.2">
      <c r="B238" s="99" t="str">
        <f>IF(ROWS($B$10:B238)&gt;$C$4,"",ROWS($A$10:A238))</f>
        <v/>
      </c>
      <c r="C238" s="100" t="str">
        <f t="shared" si="32"/>
        <v/>
      </c>
      <c r="D238" s="100" t="str">
        <f t="shared" si="33"/>
        <v/>
      </c>
      <c r="E238" s="101" t="str">
        <f t="shared" si="34"/>
        <v/>
      </c>
      <c r="F238" s="101" t="str">
        <f t="shared" si="35"/>
        <v/>
      </c>
      <c r="G238" s="100" t="str">
        <f t="shared" si="36"/>
        <v/>
      </c>
      <c r="J238" s="99" t="str">
        <f>IF(ROWS($J$10:J238)&gt;$K$4,"",ROWS($I$10:I238))</f>
        <v/>
      </c>
      <c r="K238" s="100" t="str">
        <f t="shared" si="40"/>
        <v/>
      </c>
      <c r="L238" s="111" t="str">
        <f t="shared" si="37"/>
        <v/>
      </c>
      <c r="M238" s="91" t="str">
        <f t="shared" si="38"/>
        <v/>
      </c>
      <c r="N238" s="91" t="str">
        <f t="shared" si="39"/>
        <v/>
      </c>
      <c r="O238" s="109" t="str">
        <f t="shared" si="41"/>
        <v/>
      </c>
    </row>
    <row r="239" spans="2:15" x14ac:dyDescent="0.2">
      <c r="B239" s="99" t="str">
        <f>IF(ROWS($B$10:B239)&gt;$C$4,"",ROWS($A$10:A239))</f>
        <v/>
      </c>
      <c r="C239" s="100" t="str">
        <f t="shared" si="32"/>
        <v/>
      </c>
      <c r="D239" s="100" t="str">
        <f t="shared" si="33"/>
        <v/>
      </c>
      <c r="E239" s="101" t="str">
        <f t="shared" si="34"/>
        <v/>
      </c>
      <c r="F239" s="101" t="str">
        <f t="shared" si="35"/>
        <v/>
      </c>
      <c r="G239" s="100" t="str">
        <f t="shared" si="36"/>
        <v/>
      </c>
      <c r="J239" s="99" t="str">
        <f>IF(ROWS($J$10:J239)&gt;$K$4,"",ROWS($I$10:I239))</f>
        <v/>
      </c>
      <c r="K239" s="100" t="str">
        <f t="shared" si="40"/>
        <v/>
      </c>
      <c r="L239" s="111" t="str">
        <f t="shared" si="37"/>
        <v/>
      </c>
      <c r="M239" s="91" t="str">
        <f t="shared" si="38"/>
        <v/>
      </c>
      <c r="N239" s="91" t="str">
        <f t="shared" si="39"/>
        <v/>
      </c>
      <c r="O239" s="109" t="str">
        <f t="shared" si="41"/>
        <v/>
      </c>
    </row>
    <row r="240" spans="2:15" x14ac:dyDescent="0.2">
      <c r="B240" s="99" t="str">
        <f>IF(ROWS($B$10:B240)&gt;$C$4,"",ROWS($A$10:A240))</f>
        <v/>
      </c>
      <c r="C240" s="100" t="str">
        <f t="shared" si="32"/>
        <v/>
      </c>
      <c r="D240" s="100" t="str">
        <f t="shared" si="33"/>
        <v/>
      </c>
      <c r="E240" s="101" t="str">
        <f t="shared" si="34"/>
        <v/>
      </c>
      <c r="F240" s="101" t="str">
        <f t="shared" si="35"/>
        <v/>
      </c>
      <c r="G240" s="100" t="str">
        <f t="shared" si="36"/>
        <v/>
      </c>
      <c r="J240" s="99" t="str">
        <f>IF(ROWS($J$10:J240)&gt;$K$4,"",ROWS($I$10:I240))</f>
        <v/>
      </c>
      <c r="K240" s="100" t="str">
        <f t="shared" si="40"/>
        <v/>
      </c>
      <c r="L240" s="111" t="str">
        <f t="shared" si="37"/>
        <v/>
      </c>
      <c r="M240" s="91" t="str">
        <f t="shared" si="38"/>
        <v/>
      </c>
      <c r="N240" s="91" t="str">
        <f t="shared" si="39"/>
        <v/>
      </c>
      <c r="O240" s="109" t="str">
        <f t="shared" si="41"/>
        <v/>
      </c>
    </row>
    <row r="241" spans="2:15" x14ac:dyDescent="0.2">
      <c r="B241" s="99" t="str">
        <f>IF(ROWS($B$10:B241)&gt;$C$4,"",ROWS($A$10:A241))</f>
        <v/>
      </c>
      <c r="C241" s="100" t="str">
        <f t="shared" si="32"/>
        <v/>
      </c>
      <c r="D241" s="100" t="str">
        <f t="shared" si="33"/>
        <v/>
      </c>
      <c r="E241" s="101" t="str">
        <f t="shared" si="34"/>
        <v/>
      </c>
      <c r="F241" s="101" t="str">
        <f t="shared" si="35"/>
        <v/>
      </c>
      <c r="G241" s="100" t="str">
        <f t="shared" si="36"/>
        <v/>
      </c>
      <c r="J241" s="99" t="str">
        <f>IF(ROWS($J$10:J241)&gt;$K$4,"",ROWS($I$10:I241))</f>
        <v/>
      </c>
      <c r="K241" s="100" t="str">
        <f t="shared" si="40"/>
        <v/>
      </c>
      <c r="L241" s="111" t="str">
        <f t="shared" si="37"/>
        <v/>
      </c>
      <c r="M241" s="91" t="str">
        <f t="shared" si="38"/>
        <v/>
      </c>
      <c r="N241" s="91" t="str">
        <f t="shared" si="39"/>
        <v/>
      </c>
      <c r="O241" s="109" t="str">
        <f t="shared" si="41"/>
        <v/>
      </c>
    </row>
    <row r="242" spans="2:15" x14ac:dyDescent="0.2">
      <c r="B242" s="99" t="str">
        <f>IF(ROWS($B$10:B242)&gt;$C$4,"",ROWS($A$10:A242))</f>
        <v/>
      </c>
      <c r="C242" s="100" t="str">
        <f t="shared" si="32"/>
        <v/>
      </c>
      <c r="D242" s="100" t="str">
        <f t="shared" si="33"/>
        <v/>
      </c>
      <c r="E242" s="101" t="str">
        <f t="shared" si="34"/>
        <v/>
      </c>
      <c r="F242" s="101" t="str">
        <f t="shared" si="35"/>
        <v/>
      </c>
      <c r="G242" s="100" t="str">
        <f t="shared" si="36"/>
        <v/>
      </c>
      <c r="J242" s="99" t="str">
        <f>IF(ROWS($J$10:J242)&gt;$K$4,"",ROWS($I$10:I242))</f>
        <v/>
      </c>
      <c r="K242" s="100" t="str">
        <f t="shared" si="40"/>
        <v/>
      </c>
      <c r="L242" s="111" t="str">
        <f t="shared" si="37"/>
        <v/>
      </c>
      <c r="M242" s="91" t="str">
        <f t="shared" si="38"/>
        <v/>
      </c>
      <c r="N242" s="91" t="str">
        <f t="shared" si="39"/>
        <v/>
      </c>
      <c r="O242" s="109" t="str">
        <f t="shared" si="41"/>
        <v/>
      </c>
    </row>
    <row r="243" spans="2:15" x14ac:dyDescent="0.2">
      <c r="B243" s="99" t="str">
        <f>IF(ROWS($B$10:B243)&gt;$C$4,"",ROWS($A$10:A243))</f>
        <v/>
      </c>
      <c r="C243" s="100" t="str">
        <f t="shared" si="32"/>
        <v/>
      </c>
      <c r="D243" s="100" t="str">
        <f t="shared" si="33"/>
        <v/>
      </c>
      <c r="E243" s="101" t="str">
        <f t="shared" si="34"/>
        <v/>
      </c>
      <c r="F243" s="101" t="str">
        <f t="shared" si="35"/>
        <v/>
      </c>
      <c r="G243" s="100" t="str">
        <f t="shared" si="36"/>
        <v/>
      </c>
      <c r="J243" s="99" t="str">
        <f>IF(ROWS($J$10:J243)&gt;$K$4,"",ROWS($I$10:I243))</f>
        <v/>
      </c>
      <c r="K243" s="100" t="str">
        <f t="shared" si="40"/>
        <v/>
      </c>
      <c r="L243" s="111" t="str">
        <f t="shared" si="37"/>
        <v/>
      </c>
      <c r="M243" s="91" t="str">
        <f t="shared" si="38"/>
        <v/>
      </c>
      <c r="N243" s="91" t="str">
        <f t="shared" si="39"/>
        <v/>
      </c>
      <c r="O243" s="109" t="str">
        <f t="shared" si="41"/>
        <v/>
      </c>
    </row>
    <row r="244" spans="2:15" x14ac:dyDescent="0.2">
      <c r="B244" s="99" t="str">
        <f>IF(ROWS($B$10:B244)&gt;$C$4,"",ROWS($A$10:A244))</f>
        <v/>
      </c>
      <c r="C244" s="100" t="str">
        <f t="shared" si="32"/>
        <v/>
      </c>
      <c r="D244" s="100" t="str">
        <f t="shared" si="33"/>
        <v/>
      </c>
      <c r="E244" s="101" t="str">
        <f t="shared" si="34"/>
        <v/>
      </c>
      <c r="F244" s="101" t="str">
        <f t="shared" si="35"/>
        <v/>
      </c>
      <c r="G244" s="100" t="str">
        <f t="shared" si="36"/>
        <v/>
      </c>
      <c r="J244" s="99" t="str">
        <f>IF(ROWS($J$10:J244)&gt;$K$4,"",ROWS($I$10:I244))</f>
        <v/>
      </c>
      <c r="K244" s="100" t="str">
        <f t="shared" si="40"/>
        <v/>
      </c>
      <c r="L244" s="111" t="str">
        <f t="shared" si="37"/>
        <v/>
      </c>
      <c r="M244" s="91" t="str">
        <f t="shared" si="38"/>
        <v/>
      </c>
      <c r="N244" s="91" t="str">
        <f t="shared" si="39"/>
        <v/>
      </c>
      <c r="O244" s="109" t="str">
        <f t="shared" si="41"/>
        <v/>
      </c>
    </row>
    <row r="245" spans="2:15" x14ac:dyDescent="0.2">
      <c r="B245" s="99" t="str">
        <f>IF(ROWS($B$10:B245)&gt;$C$4,"",ROWS($A$10:A245))</f>
        <v/>
      </c>
      <c r="C245" s="100" t="str">
        <f t="shared" si="32"/>
        <v/>
      </c>
      <c r="D245" s="100" t="str">
        <f t="shared" si="33"/>
        <v/>
      </c>
      <c r="E245" s="101" t="str">
        <f t="shared" si="34"/>
        <v/>
      </c>
      <c r="F245" s="101" t="str">
        <f t="shared" si="35"/>
        <v/>
      </c>
      <c r="G245" s="100" t="str">
        <f t="shared" si="36"/>
        <v/>
      </c>
      <c r="J245" s="99" t="str">
        <f>IF(ROWS($J$10:J245)&gt;$K$4,"",ROWS($I$10:I245))</f>
        <v/>
      </c>
      <c r="K245" s="100" t="str">
        <f t="shared" si="40"/>
        <v/>
      </c>
      <c r="L245" s="111" t="str">
        <f t="shared" si="37"/>
        <v/>
      </c>
      <c r="M245" s="91" t="str">
        <f t="shared" si="38"/>
        <v/>
      </c>
      <c r="N245" s="91" t="str">
        <f t="shared" si="39"/>
        <v/>
      </c>
      <c r="O245" s="109" t="str">
        <f t="shared" si="41"/>
        <v/>
      </c>
    </row>
    <row r="246" spans="2:15" x14ac:dyDescent="0.2">
      <c r="B246" s="99" t="str">
        <f>IF(ROWS($B$10:B246)&gt;$C$4,"",ROWS($A$10:A246))</f>
        <v/>
      </c>
      <c r="C246" s="100" t="str">
        <f t="shared" si="32"/>
        <v/>
      </c>
      <c r="D246" s="100" t="str">
        <f t="shared" si="33"/>
        <v/>
      </c>
      <c r="E246" s="101" t="str">
        <f t="shared" si="34"/>
        <v/>
      </c>
      <c r="F246" s="101" t="str">
        <f t="shared" si="35"/>
        <v/>
      </c>
      <c r="G246" s="100" t="str">
        <f t="shared" si="36"/>
        <v/>
      </c>
      <c r="J246" s="99" t="str">
        <f>IF(ROWS($J$10:J246)&gt;$K$4,"",ROWS($I$10:I246))</f>
        <v/>
      </c>
      <c r="K246" s="100" t="str">
        <f t="shared" si="40"/>
        <v/>
      </c>
      <c r="L246" s="111" t="str">
        <f t="shared" si="37"/>
        <v/>
      </c>
      <c r="M246" s="91" t="str">
        <f t="shared" si="38"/>
        <v/>
      </c>
      <c r="N246" s="91" t="str">
        <f t="shared" si="39"/>
        <v/>
      </c>
      <c r="O246" s="109" t="str">
        <f t="shared" si="41"/>
        <v/>
      </c>
    </row>
    <row r="247" spans="2:15" x14ac:dyDescent="0.2">
      <c r="B247" s="99" t="str">
        <f>IF(ROWS($B$10:B247)&gt;$C$4,"",ROWS($A$10:A247))</f>
        <v/>
      </c>
      <c r="C247" s="100" t="str">
        <f t="shared" si="32"/>
        <v/>
      </c>
      <c r="D247" s="100" t="str">
        <f t="shared" si="33"/>
        <v/>
      </c>
      <c r="E247" s="101" t="str">
        <f t="shared" si="34"/>
        <v/>
      </c>
      <c r="F247" s="101" t="str">
        <f t="shared" si="35"/>
        <v/>
      </c>
      <c r="G247" s="100" t="str">
        <f t="shared" si="36"/>
        <v/>
      </c>
      <c r="J247" s="99" t="str">
        <f>IF(ROWS($J$10:J247)&gt;$K$4,"",ROWS($I$10:I247))</f>
        <v/>
      </c>
      <c r="K247" s="100" t="str">
        <f t="shared" si="40"/>
        <v/>
      </c>
      <c r="L247" s="111" t="str">
        <f t="shared" si="37"/>
        <v/>
      </c>
      <c r="M247" s="91" t="str">
        <f t="shared" si="38"/>
        <v/>
      </c>
      <c r="N247" s="91" t="str">
        <f t="shared" si="39"/>
        <v/>
      </c>
      <c r="O247" s="109" t="str">
        <f t="shared" si="41"/>
        <v/>
      </c>
    </row>
    <row r="248" spans="2:15" x14ac:dyDescent="0.2">
      <c r="B248" s="99" t="str">
        <f>IF(ROWS($B$10:B248)&gt;$C$4,"",ROWS($A$10:A248))</f>
        <v/>
      </c>
      <c r="C248" s="100" t="str">
        <f t="shared" si="32"/>
        <v/>
      </c>
      <c r="D248" s="100" t="str">
        <f t="shared" si="33"/>
        <v/>
      </c>
      <c r="E248" s="101" t="str">
        <f t="shared" si="34"/>
        <v/>
      </c>
      <c r="F248" s="101" t="str">
        <f t="shared" si="35"/>
        <v/>
      </c>
      <c r="G248" s="100" t="str">
        <f t="shared" si="36"/>
        <v/>
      </c>
      <c r="J248" s="99" t="str">
        <f>IF(ROWS($J$10:J248)&gt;$K$4,"",ROWS($I$10:I248))</f>
        <v/>
      </c>
      <c r="K248" s="100" t="str">
        <f t="shared" si="40"/>
        <v/>
      </c>
      <c r="L248" s="111" t="str">
        <f t="shared" si="37"/>
        <v/>
      </c>
      <c r="M248" s="91" t="str">
        <f t="shared" si="38"/>
        <v/>
      </c>
      <c r="N248" s="91" t="str">
        <f t="shared" si="39"/>
        <v/>
      </c>
      <c r="O248" s="109" t="str">
        <f t="shared" si="41"/>
        <v/>
      </c>
    </row>
    <row r="249" spans="2:15" x14ac:dyDescent="0.2">
      <c r="B249" s="99" t="str">
        <f>IF(ROWS($B$10:B249)&gt;$C$4,"",ROWS($A$10:A249))</f>
        <v/>
      </c>
      <c r="C249" s="100" t="str">
        <f t="shared" si="32"/>
        <v/>
      </c>
      <c r="D249" s="100" t="str">
        <f t="shared" si="33"/>
        <v/>
      </c>
      <c r="E249" s="101" t="str">
        <f t="shared" si="34"/>
        <v/>
      </c>
      <c r="F249" s="101" t="str">
        <f t="shared" si="35"/>
        <v/>
      </c>
      <c r="G249" s="100" t="str">
        <f t="shared" si="36"/>
        <v/>
      </c>
      <c r="J249" s="99" t="str">
        <f>IF(ROWS($J$10:J249)&gt;$K$4,"",ROWS($I$10:I249))</f>
        <v/>
      </c>
      <c r="K249" s="100" t="str">
        <f t="shared" si="40"/>
        <v/>
      </c>
      <c r="L249" s="111" t="str">
        <f t="shared" si="37"/>
        <v/>
      </c>
      <c r="M249" s="91" t="str">
        <f t="shared" si="38"/>
        <v/>
      </c>
      <c r="N249" s="91" t="str">
        <f t="shared" si="39"/>
        <v/>
      </c>
      <c r="O249" s="109" t="str">
        <f t="shared" si="41"/>
        <v/>
      </c>
    </row>
    <row r="250" spans="2:15" x14ac:dyDescent="0.2">
      <c r="B250" s="99" t="str">
        <f>IF(ROWS($B$10:B250)&gt;$C$4,"",ROWS($A$10:A250))</f>
        <v/>
      </c>
      <c r="C250" s="100" t="str">
        <f t="shared" si="32"/>
        <v/>
      </c>
      <c r="D250" s="100" t="str">
        <f t="shared" si="33"/>
        <v/>
      </c>
      <c r="E250" s="101" t="str">
        <f t="shared" si="34"/>
        <v/>
      </c>
      <c r="F250" s="101" t="str">
        <f t="shared" si="35"/>
        <v/>
      </c>
      <c r="G250" s="100" t="str">
        <f t="shared" si="36"/>
        <v/>
      </c>
      <c r="J250" s="99"/>
      <c r="K250" s="100"/>
      <c r="L250" s="111"/>
      <c r="M250" s="16"/>
      <c r="N250" s="16"/>
      <c r="O250" s="110"/>
    </row>
    <row r="251" spans="2:15" x14ac:dyDescent="0.2">
      <c r="B251" s="99" t="str">
        <f>IF(ROWS($B$10:B251)&gt;$C$4,"",ROWS($A$10:A251))</f>
        <v/>
      </c>
      <c r="C251" s="100" t="str">
        <f t="shared" si="32"/>
        <v/>
      </c>
      <c r="D251" s="100" t="str">
        <f t="shared" si="33"/>
        <v/>
      </c>
      <c r="E251" s="101" t="str">
        <f t="shared" si="34"/>
        <v/>
      </c>
      <c r="F251" s="101" t="str">
        <f t="shared" si="35"/>
        <v/>
      </c>
      <c r="G251" s="100" t="str">
        <f t="shared" si="36"/>
        <v/>
      </c>
      <c r="J251" s="99"/>
      <c r="K251" s="100"/>
      <c r="L251" s="111"/>
      <c r="M251" s="16"/>
      <c r="N251" s="16"/>
      <c r="O251" s="110"/>
    </row>
    <row r="252" spans="2:15" x14ac:dyDescent="0.2">
      <c r="B252" s="99" t="str">
        <f>IF(ROWS($B$10:B252)&gt;$C$4,"",ROWS($A$10:A252))</f>
        <v/>
      </c>
      <c r="C252" s="100" t="str">
        <f t="shared" si="32"/>
        <v/>
      </c>
      <c r="D252" s="100" t="str">
        <f t="shared" si="33"/>
        <v/>
      </c>
      <c r="E252" s="101" t="str">
        <f t="shared" si="34"/>
        <v/>
      </c>
      <c r="F252" s="101" t="str">
        <f t="shared" si="35"/>
        <v/>
      </c>
      <c r="G252" s="100" t="str">
        <f t="shared" si="36"/>
        <v/>
      </c>
      <c r="J252" s="99"/>
      <c r="K252" s="100"/>
      <c r="L252" s="111"/>
      <c r="M252" s="16"/>
      <c r="N252" s="16"/>
      <c r="O252" s="110"/>
    </row>
    <row r="253" spans="2:15" x14ac:dyDescent="0.2">
      <c r="B253" s="99" t="str">
        <f>IF(ROWS($B$10:B253)&gt;$C$4,"",ROWS($A$10:A253))</f>
        <v/>
      </c>
      <c r="C253" s="100" t="str">
        <f t="shared" si="32"/>
        <v/>
      </c>
      <c r="D253" s="100" t="str">
        <f t="shared" si="33"/>
        <v/>
      </c>
      <c r="E253" s="101" t="str">
        <f t="shared" si="34"/>
        <v/>
      </c>
      <c r="F253" s="101" t="str">
        <f t="shared" si="35"/>
        <v/>
      </c>
      <c r="G253" s="100" t="str">
        <f t="shared" si="36"/>
        <v/>
      </c>
      <c r="J253" s="99"/>
      <c r="K253" s="100"/>
      <c r="L253" s="111"/>
      <c r="M253" s="16"/>
      <c r="N253" s="16"/>
      <c r="O253" s="110"/>
    </row>
  </sheetData>
  <mergeCells count="2">
    <mergeCell ref="B3:G3"/>
    <mergeCell ref="J3:O3"/>
  </mergeCell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712EF-315D-453A-8B91-2DEF54ACD0D8}">
  <dimension ref="A3:K42"/>
  <sheetViews>
    <sheetView rightToLeft="1" zoomScale="140" zoomScaleNormal="140" workbookViewId="0">
      <selection activeCell="G39" sqref="G39"/>
    </sheetView>
  </sheetViews>
  <sheetFormatPr defaultRowHeight="14.25" x14ac:dyDescent="0.2"/>
  <cols>
    <col min="1" max="1" width="9" style="130"/>
    <col min="2" max="4" width="12.5" style="130" bestFit="1" customWidth="1"/>
    <col min="5" max="7" width="9" style="130"/>
    <col min="8" max="8" width="13.875" style="130" bestFit="1" customWidth="1"/>
    <col min="9" max="9" width="12.5" style="130" bestFit="1" customWidth="1"/>
    <col min="10" max="16384" width="9" style="130"/>
  </cols>
  <sheetData>
    <row r="3" spans="1:11" ht="15.75" thickBot="1" x14ac:dyDescent="0.25">
      <c r="B3" s="225" t="s">
        <v>271</v>
      </c>
    </row>
    <row r="4" spans="1:11" ht="15.75" thickTop="1" x14ac:dyDescent="0.2">
      <c r="B4" s="226" t="s">
        <v>279</v>
      </c>
      <c r="C4" s="227">
        <v>1700000</v>
      </c>
      <c r="H4" s="264" t="s">
        <v>280</v>
      </c>
      <c r="I4" s="264"/>
      <c r="J4" s="264"/>
      <c r="K4" s="264"/>
    </row>
    <row r="5" spans="1:11" x14ac:dyDescent="0.2">
      <c r="B5" s="228" t="s">
        <v>272</v>
      </c>
      <c r="C5" s="229">
        <v>600000</v>
      </c>
    </row>
    <row r="6" spans="1:11" ht="15" thickBot="1" x14ac:dyDescent="0.25">
      <c r="B6" s="228" t="s">
        <v>273</v>
      </c>
      <c r="C6" s="230">
        <f>C4-C5</f>
        <v>1100000</v>
      </c>
      <c r="H6" s="267" t="s">
        <v>281</v>
      </c>
      <c r="I6" s="266" t="s">
        <v>282</v>
      </c>
      <c r="J6" s="266"/>
    </row>
    <row r="7" spans="1:11" ht="15" thickTop="1" x14ac:dyDescent="0.2">
      <c r="B7" s="228"/>
      <c r="H7" s="267"/>
      <c r="I7" s="265" t="s">
        <v>287</v>
      </c>
      <c r="J7" s="265"/>
    </row>
    <row r="8" spans="1:11" x14ac:dyDescent="0.2">
      <c r="A8" s="231">
        <v>5.0000000000000001E-3</v>
      </c>
      <c r="B8" s="228" t="s">
        <v>274</v>
      </c>
      <c r="C8" s="230">
        <f>A8*C6</f>
        <v>5500</v>
      </c>
    </row>
    <row r="9" spans="1:11" x14ac:dyDescent="0.2">
      <c r="B9" s="228"/>
    </row>
    <row r="10" spans="1:11" x14ac:dyDescent="0.2">
      <c r="A10" s="232">
        <v>0.02</v>
      </c>
      <c r="B10" s="228" t="s">
        <v>275</v>
      </c>
      <c r="C10" s="230">
        <f>A10*C4</f>
        <v>34000</v>
      </c>
    </row>
    <row r="11" spans="1:11" x14ac:dyDescent="0.2">
      <c r="B11" s="228" t="s">
        <v>276</v>
      </c>
      <c r="C11" s="230">
        <v>5000</v>
      </c>
      <c r="H11" s="130" t="s">
        <v>284</v>
      </c>
      <c r="I11" s="230">
        <f>B17</f>
        <v>5000</v>
      </c>
    </row>
    <row r="12" spans="1:11" x14ac:dyDescent="0.2">
      <c r="B12" s="228" t="s">
        <v>277</v>
      </c>
      <c r="C12" s="230">
        <v>150000</v>
      </c>
      <c r="H12" s="130" t="s">
        <v>285</v>
      </c>
      <c r="I12" s="230">
        <f>I11*12</f>
        <v>60000</v>
      </c>
    </row>
    <row r="13" spans="1:11" x14ac:dyDescent="0.2">
      <c r="B13" s="228" t="s">
        <v>278</v>
      </c>
      <c r="C13" s="128"/>
      <c r="H13" s="130" t="s">
        <v>279</v>
      </c>
      <c r="I13" s="230">
        <f>C4+C10+C11+C12</f>
        <v>1889000</v>
      </c>
    </row>
    <row r="15" spans="1:11" x14ac:dyDescent="0.2">
      <c r="H15" s="130" t="s">
        <v>286</v>
      </c>
      <c r="I15" s="233">
        <f>I12/I13</f>
        <v>3.1762837480148229E-2</v>
      </c>
    </row>
    <row r="16" spans="1:11" ht="15.75" thickBot="1" x14ac:dyDescent="0.3">
      <c r="B16" s="234" t="s">
        <v>283</v>
      </c>
    </row>
    <row r="17" spans="2:11" ht="15" thickTop="1" x14ac:dyDescent="0.2">
      <c r="B17" s="235">
        <v>5000</v>
      </c>
    </row>
    <row r="21" spans="2:11" ht="15" x14ac:dyDescent="0.25">
      <c r="H21" s="268" t="s">
        <v>288</v>
      </c>
      <c r="I21" s="268"/>
      <c r="J21" s="268"/>
      <c r="K21" s="268"/>
    </row>
    <row r="22" spans="2:11" ht="34.5" customHeight="1" x14ac:dyDescent="0.2">
      <c r="G22" s="236" t="s">
        <v>281</v>
      </c>
      <c r="H22" s="263" t="s">
        <v>290</v>
      </c>
      <c r="I22" s="263"/>
      <c r="J22" s="263"/>
      <c r="K22" s="263"/>
    </row>
    <row r="24" spans="2:11" ht="15.75" thickBot="1" x14ac:dyDescent="0.25">
      <c r="C24" s="225" t="s">
        <v>271</v>
      </c>
    </row>
    <row r="25" spans="2:11" ht="15" thickTop="1" x14ac:dyDescent="0.2">
      <c r="C25" s="226" t="s">
        <v>279</v>
      </c>
      <c r="D25" s="227">
        <v>1700000</v>
      </c>
      <c r="H25" s="130" t="s">
        <v>284</v>
      </c>
      <c r="I25" s="230">
        <f>C42</f>
        <v>4600</v>
      </c>
    </row>
    <row r="26" spans="2:11" x14ac:dyDescent="0.2">
      <c r="C26" s="228" t="s">
        <v>272</v>
      </c>
      <c r="D26" s="229">
        <v>600000</v>
      </c>
      <c r="H26" s="130" t="s">
        <v>285</v>
      </c>
      <c r="I26" s="230">
        <f>I25*12</f>
        <v>55200</v>
      </c>
    </row>
    <row r="27" spans="2:11" x14ac:dyDescent="0.2">
      <c r="C27" s="228" t="s">
        <v>273</v>
      </c>
      <c r="D27" s="230">
        <f>D25-D26</f>
        <v>1100000</v>
      </c>
      <c r="H27" s="130" t="s">
        <v>272</v>
      </c>
      <c r="I27" s="230">
        <f>D26</f>
        <v>600000</v>
      </c>
    </row>
    <row r="28" spans="2:11" x14ac:dyDescent="0.2">
      <c r="C28" s="228"/>
      <c r="H28" s="130" t="s">
        <v>293</v>
      </c>
      <c r="I28" s="230">
        <f>D29</f>
        <v>5500</v>
      </c>
    </row>
    <row r="29" spans="2:11" x14ac:dyDescent="0.2">
      <c r="B29" s="231">
        <v>5.0000000000000001E-3</v>
      </c>
      <c r="C29" s="228" t="s">
        <v>274</v>
      </c>
      <c r="D29" s="230">
        <f>B29*D27</f>
        <v>5500</v>
      </c>
      <c r="H29" s="130" t="s">
        <v>291</v>
      </c>
      <c r="I29" s="230">
        <f>I28*12</f>
        <v>66000</v>
      </c>
    </row>
    <row r="30" spans="2:11" x14ac:dyDescent="0.2">
      <c r="C30" s="228"/>
    </row>
    <row r="31" spans="2:11" x14ac:dyDescent="0.2">
      <c r="B31" s="232">
        <v>0.02</v>
      </c>
      <c r="C31" s="228" t="s">
        <v>275</v>
      </c>
      <c r="D31" s="230">
        <f>B31*D25</f>
        <v>34000</v>
      </c>
      <c r="H31" s="130" t="s">
        <v>286</v>
      </c>
      <c r="I31" s="233">
        <f>I26/(I27+I29)</f>
        <v>8.2882882882882883E-2</v>
      </c>
    </row>
    <row r="32" spans="2:11" x14ac:dyDescent="0.2">
      <c r="C32" s="228" t="s">
        <v>276</v>
      </c>
      <c r="D32" s="230">
        <v>5000</v>
      </c>
    </row>
    <row r="33" spans="2:4" x14ac:dyDescent="0.2">
      <c r="C33" s="228" t="s">
        <v>277</v>
      </c>
      <c r="D33" s="230">
        <v>150000</v>
      </c>
    </row>
    <row r="34" spans="2:4" x14ac:dyDescent="0.2">
      <c r="C34" s="228" t="s">
        <v>278</v>
      </c>
      <c r="D34" s="128"/>
    </row>
    <row r="37" spans="2:4" ht="15.75" thickBot="1" x14ac:dyDescent="0.25">
      <c r="C37" s="237" t="s">
        <v>27</v>
      </c>
    </row>
    <row r="38" spans="2:4" ht="15" thickTop="1" x14ac:dyDescent="0.2">
      <c r="B38" s="130" t="s">
        <v>284</v>
      </c>
      <c r="C38" s="235">
        <v>5000</v>
      </c>
    </row>
    <row r="39" spans="2:4" x14ac:dyDescent="0.2">
      <c r="B39" s="130" t="s">
        <v>289</v>
      </c>
      <c r="C39" s="230">
        <v>-200</v>
      </c>
    </row>
    <row r="40" spans="2:4" x14ac:dyDescent="0.2">
      <c r="B40" s="130" t="s">
        <v>133</v>
      </c>
      <c r="C40" s="230">
        <v>-200</v>
      </c>
    </row>
    <row r="41" spans="2:4" x14ac:dyDescent="0.2">
      <c r="B41" s="238" t="s">
        <v>292</v>
      </c>
      <c r="C41" s="128">
        <v>0</v>
      </c>
    </row>
    <row r="42" spans="2:4" x14ac:dyDescent="0.2">
      <c r="B42" s="130" t="s">
        <v>11</v>
      </c>
      <c r="C42" s="230">
        <f>SUM(C38:C41)</f>
        <v>4600</v>
      </c>
    </row>
  </sheetData>
  <mergeCells count="6">
    <mergeCell ref="H22:K22"/>
    <mergeCell ref="H4:K4"/>
    <mergeCell ref="I7:J7"/>
    <mergeCell ref="I6:J6"/>
    <mergeCell ref="H6:H7"/>
    <mergeCell ref="H21:K2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B89E3-4812-437D-8E40-BF45BAAE5B1F}">
  <dimension ref="F8:T35"/>
  <sheetViews>
    <sheetView rightToLeft="1" tabSelected="1" topLeftCell="C1" workbookViewId="0">
      <selection activeCell="G44" sqref="G44"/>
    </sheetView>
  </sheetViews>
  <sheetFormatPr defaultRowHeight="14.25" x14ac:dyDescent="0.2"/>
  <cols>
    <col min="6" max="6" width="16.5" bestFit="1" customWidth="1"/>
    <col min="7" max="7" width="14.5" bestFit="1" customWidth="1"/>
    <col min="8" max="8" width="14" bestFit="1" customWidth="1"/>
  </cols>
  <sheetData>
    <row r="8" spans="6:20" x14ac:dyDescent="0.2">
      <c r="F8" s="271" t="s">
        <v>294</v>
      </c>
      <c r="G8" s="271"/>
    </row>
    <row r="9" spans="6:20" hidden="1" x14ac:dyDescent="0.2">
      <c r="F9" t="s">
        <v>295</v>
      </c>
      <c r="G9" s="270">
        <v>1000000</v>
      </c>
    </row>
    <row r="10" spans="6:20" hidden="1" x14ac:dyDescent="0.2">
      <c r="F10" t="s">
        <v>200</v>
      </c>
      <c r="G10" s="269">
        <v>0.01</v>
      </c>
    </row>
    <row r="11" spans="6:20" hidden="1" x14ac:dyDescent="0.2">
      <c r="F11" t="s">
        <v>296</v>
      </c>
      <c r="G11" s="269">
        <v>7.0000000000000007E-2</v>
      </c>
      <c r="H11" s="272"/>
      <c r="I11" s="272"/>
      <c r="J11" s="272"/>
      <c r="K11" s="272"/>
      <c r="L11" s="272"/>
      <c r="M11" s="272"/>
      <c r="N11" s="272"/>
      <c r="O11" s="272"/>
      <c r="P11" s="272"/>
      <c r="Q11" s="272"/>
      <c r="R11" s="272"/>
      <c r="S11" s="272"/>
      <c r="T11" s="269"/>
    </row>
    <row r="12" spans="6:20" hidden="1" x14ac:dyDescent="0.2">
      <c r="F12" t="s">
        <v>297</v>
      </c>
      <c r="G12" s="270">
        <f>FV(6%/12,12,,-G9,1)</f>
        <v>1061677.8118644976</v>
      </c>
      <c r="H12" s="274"/>
    </row>
    <row r="14" spans="6:20" x14ac:dyDescent="0.2">
      <c r="F14" s="271" t="s">
        <v>311</v>
      </c>
      <c r="G14" s="271"/>
    </row>
    <row r="15" spans="6:20" hidden="1" x14ac:dyDescent="0.2">
      <c r="F15" t="s">
        <v>301</v>
      </c>
      <c r="G15" s="269">
        <v>0.8</v>
      </c>
      <c r="H15" s="269"/>
      <c r="I15" s="269"/>
      <c r="J15" s="269"/>
    </row>
    <row r="16" spans="6:20" hidden="1" x14ac:dyDescent="0.2">
      <c r="F16" t="s">
        <v>298</v>
      </c>
      <c r="G16" s="273">
        <f>G9*G15</f>
        <v>800000</v>
      </c>
    </row>
    <row r="17" spans="6:8" hidden="1" x14ac:dyDescent="0.2">
      <c r="F17" t="s">
        <v>300</v>
      </c>
      <c r="G17" s="273">
        <v>2606</v>
      </c>
      <c r="H17" t="s">
        <v>302</v>
      </c>
    </row>
    <row r="19" spans="6:8" x14ac:dyDescent="0.2">
      <c r="F19" s="271" t="s">
        <v>305</v>
      </c>
      <c r="G19" s="271"/>
    </row>
    <row r="20" spans="6:8" hidden="1" x14ac:dyDescent="0.2">
      <c r="F20" t="s">
        <v>299</v>
      </c>
      <c r="G20" s="273">
        <f>G16</f>
        <v>800000</v>
      </c>
    </row>
    <row r="21" spans="6:8" hidden="1" x14ac:dyDescent="0.2">
      <c r="F21" t="s">
        <v>200</v>
      </c>
      <c r="G21" s="269">
        <v>0.01</v>
      </c>
    </row>
    <row r="22" spans="6:8" hidden="1" x14ac:dyDescent="0.2">
      <c r="F22" t="s">
        <v>296</v>
      </c>
      <c r="G22" s="269">
        <v>7.0000000000000007E-2</v>
      </c>
    </row>
    <row r="23" spans="6:8" hidden="1" x14ac:dyDescent="0.2">
      <c r="F23" t="s">
        <v>297</v>
      </c>
      <c r="G23" s="270">
        <f>FV(6%/12,12,,-G20,1)</f>
        <v>849342.24949159811</v>
      </c>
    </row>
    <row r="26" spans="6:8" x14ac:dyDescent="0.2">
      <c r="F26" s="275" t="s">
        <v>303</v>
      </c>
      <c r="G26" s="275"/>
    </row>
    <row r="27" spans="6:8" hidden="1" x14ac:dyDescent="0.2">
      <c r="F27" t="s">
        <v>304</v>
      </c>
    </row>
    <row r="28" spans="6:8" hidden="1" x14ac:dyDescent="0.2"/>
    <row r="29" spans="6:8" hidden="1" x14ac:dyDescent="0.2">
      <c r="F29" t="s">
        <v>306</v>
      </c>
      <c r="G29" s="273">
        <f>G23</f>
        <v>849342.24949159811</v>
      </c>
    </row>
    <row r="30" spans="6:8" hidden="1" x14ac:dyDescent="0.2">
      <c r="F30" t="s">
        <v>307</v>
      </c>
      <c r="G30" s="273">
        <f>(G29-G20)*0.75</f>
        <v>37006.687118698581</v>
      </c>
    </row>
    <row r="31" spans="6:8" hidden="1" x14ac:dyDescent="0.2"/>
    <row r="32" spans="6:8" hidden="1" x14ac:dyDescent="0.2">
      <c r="F32" t="s">
        <v>308</v>
      </c>
    </row>
    <row r="33" spans="6:7" hidden="1" x14ac:dyDescent="0.2">
      <c r="F33" t="s">
        <v>309</v>
      </c>
      <c r="G33" s="273">
        <f>G17</f>
        <v>2606</v>
      </c>
    </row>
    <row r="34" spans="6:7" hidden="1" x14ac:dyDescent="0.2"/>
    <row r="35" spans="6:7" hidden="1" x14ac:dyDescent="0.2">
      <c r="F35" t="s">
        <v>310</v>
      </c>
      <c r="G35" s="273">
        <f>G30-G33</f>
        <v>34400.687118698581</v>
      </c>
    </row>
  </sheetData>
  <mergeCells count="4">
    <mergeCell ref="F8:G8"/>
    <mergeCell ref="F19:G19"/>
    <mergeCell ref="F14:G14"/>
    <mergeCell ref="F26:G26"/>
  </mergeCells>
  <phoneticPr fontId="33" type="noConversion"/>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11DC1-A01F-440B-A0FA-65457DE4160A}">
  <dimension ref="A1:J112"/>
  <sheetViews>
    <sheetView rightToLeft="1" workbookViewId="0">
      <pane xSplit="1" ySplit="3" topLeftCell="B19" activePane="bottomRight" state="frozen"/>
      <selection pane="topRight" activeCell="B1" sqref="B1"/>
      <selection pane="bottomLeft" activeCell="A4" sqref="A4"/>
      <selection pane="bottomRight" activeCell="M23" sqref="M23"/>
    </sheetView>
  </sheetViews>
  <sheetFormatPr defaultRowHeight="14.25" x14ac:dyDescent="0.2"/>
  <cols>
    <col min="1" max="1" width="21.625" style="130" customWidth="1"/>
    <col min="2" max="2" width="14.375" style="130" customWidth="1"/>
    <col min="3" max="5" width="12" style="130" bestFit="1" customWidth="1"/>
    <col min="6" max="6" width="11.25" style="130" customWidth="1"/>
    <col min="7" max="7" width="12" style="130" bestFit="1" customWidth="1"/>
    <col min="8" max="8" width="11" style="130" bestFit="1" customWidth="1"/>
    <col min="9" max="9" width="13" style="130" bestFit="1" customWidth="1"/>
    <col min="10" max="10" width="12" style="130" bestFit="1" customWidth="1"/>
    <col min="11" max="16384" width="9" style="130"/>
  </cols>
  <sheetData>
    <row r="1" spans="1:10" ht="21" thickBot="1" x14ac:dyDescent="0.25">
      <c r="A1" s="241" t="s">
        <v>124</v>
      </c>
      <c r="B1" s="241"/>
      <c r="C1" s="241"/>
      <c r="D1" s="241"/>
      <c r="E1" s="241"/>
      <c r="F1" s="241"/>
      <c r="G1" s="241"/>
      <c r="H1" s="241"/>
      <c r="I1" s="241"/>
      <c r="J1" s="241"/>
    </row>
    <row r="2" spans="1:10" ht="21" thickBot="1" x14ac:dyDescent="0.25">
      <c r="A2" s="242" t="s">
        <v>29</v>
      </c>
      <c r="B2" s="243"/>
      <c r="C2" s="242" t="s">
        <v>81</v>
      </c>
      <c r="D2" s="244"/>
      <c r="E2" s="244"/>
      <c r="F2" s="244"/>
      <c r="G2" s="244"/>
      <c r="H2" s="244"/>
      <c r="I2" s="244"/>
      <c r="J2" s="243"/>
    </row>
    <row r="3" spans="1:10" ht="15.75" thickBot="1" x14ac:dyDescent="0.25">
      <c r="A3" s="131"/>
      <c r="B3" s="132" t="s">
        <v>29</v>
      </c>
      <c r="C3" s="132" t="s">
        <v>82</v>
      </c>
      <c r="D3" s="132" t="s">
        <v>83</v>
      </c>
      <c r="E3" s="132" t="s">
        <v>84</v>
      </c>
      <c r="F3" s="132" t="s">
        <v>76</v>
      </c>
      <c r="G3" s="132" t="s">
        <v>85</v>
      </c>
      <c r="H3" s="132" t="s">
        <v>86</v>
      </c>
      <c r="I3" s="133" t="s">
        <v>87</v>
      </c>
      <c r="J3" s="134" t="s">
        <v>88</v>
      </c>
    </row>
    <row r="4" spans="1:10" x14ac:dyDescent="0.2">
      <c r="A4" s="135"/>
      <c r="B4" s="136"/>
      <c r="C4" s="137"/>
      <c r="D4" s="137"/>
      <c r="E4" s="137"/>
      <c r="F4" s="137"/>
      <c r="G4" s="137"/>
      <c r="H4" s="137"/>
      <c r="I4" s="138"/>
      <c r="J4" s="119"/>
    </row>
    <row r="5" spans="1:10" ht="15" x14ac:dyDescent="0.25">
      <c r="A5" s="139" t="s">
        <v>89</v>
      </c>
      <c r="B5" s="140" t="s">
        <v>90</v>
      </c>
      <c r="C5" s="141"/>
      <c r="D5" s="141"/>
      <c r="E5" s="141"/>
      <c r="F5" s="141"/>
      <c r="G5" s="141">
        <f t="shared" ref="G5:G10" si="0">SUM(C5:E5)/3</f>
        <v>0</v>
      </c>
      <c r="H5" s="141"/>
      <c r="I5" s="142"/>
      <c r="J5" s="120">
        <f t="shared" ref="J5:J10" si="1">(I5/12)+(H5/2)+G5</f>
        <v>0</v>
      </c>
    </row>
    <row r="6" spans="1:10" x14ac:dyDescent="0.2">
      <c r="A6" s="143"/>
      <c r="B6" s="140" t="s">
        <v>91</v>
      </c>
      <c r="C6" s="141"/>
      <c r="D6" s="141"/>
      <c r="E6" s="141"/>
      <c r="F6" s="141"/>
      <c r="G6" s="141">
        <f t="shared" si="0"/>
        <v>0</v>
      </c>
      <c r="H6" s="141"/>
      <c r="I6" s="142"/>
      <c r="J6" s="120">
        <f t="shared" si="1"/>
        <v>0</v>
      </c>
    </row>
    <row r="7" spans="1:10" x14ac:dyDescent="0.2">
      <c r="A7" s="143"/>
      <c r="B7" s="140" t="s">
        <v>40</v>
      </c>
      <c r="C7" s="141"/>
      <c r="D7" s="141"/>
      <c r="E7" s="141"/>
      <c r="F7" s="141"/>
      <c r="G7" s="141">
        <f t="shared" si="0"/>
        <v>0</v>
      </c>
      <c r="H7" s="141"/>
      <c r="I7" s="142"/>
      <c r="J7" s="120">
        <f t="shared" si="1"/>
        <v>0</v>
      </c>
    </row>
    <row r="8" spans="1:10" x14ac:dyDescent="0.2">
      <c r="A8" s="143"/>
      <c r="B8" s="140" t="s">
        <v>92</v>
      </c>
      <c r="C8" s="141"/>
      <c r="D8" s="141"/>
      <c r="E8" s="141"/>
      <c r="F8" s="141"/>
      <c r="G8" s="141">
        <f t="shared" si="0"/>
        <v>0</v>
      </c>
      <c r="H8" s="141"/>
      <c r="I8" s="142"/>
      <c r="J8" s="120">
        <f t="shared" si="1"/>
        <v>0</v>
      </c>
    </row>
    <row r="9" spans="1:10" x14ac:dyDescent="0.2">
      <c r="A9" s="143"/>
      <c r="B9" s="140" t="s">
        <v>41</v>
      </c>
      <c r="C9" s="141"/>
      <c r="D9" s="141"/>
      <c r="E9" s="141"/>
      <c r="F9" s="141"/>
      <c r="G9" s="141">
        <f t="shared" si="0"/>
        <v>0</v>
      </c>
      <c r="H9" s="141"/>
      <c r="I9" s="142"/>
      <c r="J9" s="120">
        <f t="shared" si="1"/>
        <v>0</v>
      </c>
    </row>
    <row r="10" spans="1:10" x14ac:dyDescent="0.2">
      <c r="A10" s="143"/>
      <c r="B10" s="140" t="s">
        <v>133</v>
      </c>
      <c r="C10" s="141"/>
      <c r="D10" s="141"/>
      <c r="E10" s="141"/>
      <c r="F10" s="141"/>
      <c r="G10" s="141">
        <f t="shared" si="0"/>
        <v>0</v>
      </c>
      <c r="H10" s="141"/>
      <c r="I10" s="142"/>
      <c r="J10" s="120">
        <f t="shared" si="1"/>
        <v>0</v>
      </c>
    </row>
    <row r="11" spans="1:10" ht="15" x14ac:dyDescent="0.25">
      <c r="A11" s="144" t="s">
        <v>11</v>
      </c>
      <c r="B11" s="145"/>
      <c r="C11" s="146"/>
      <c r="D11" s="146"/>
      <c r="E11" s="146"/>
      <c r="F11" s="146"/>
      <c r="G11" s="146"/>
      <c r="H11" s="146"/>
      <c r="I11" s="147"/>
      <c r="J11" s="121">
        <f>SUM(J5:J10)</f>
        <v>0</v>
      </c>
    </row>
    <row r="12" spans="1:10" x14ac:dyDescent="0.2">
      <c r="A12" s="143"/>
      <c r="B12" s="140"/>
      <c r="C12" s="141"/>
      <c r="D12" s="141"/>
      <c r="E12" s="141"/>
      <c r="F12" s="141"/>
      <c r="G12" s="141"/>
      <c r="H12" s="141"/>
      <c r="I12" s="142"/>
      <c r="J12" s="120"/>
    </row>
    <row r="13" spans="1:10" ht="15" x14ac:dyDescent="0.25">
      <c r="A13" s="139" t="s">
        <v>93</v>
      </c>
      <c r="B13" s="140" t="s">
        <v>62</v>
      </c>
      <c r="C13" s="141"/>
      <c r="D13" s="141"/>
      <c r="E13" s="141"/>
      <c r="F13" s="141"/>
      <c r="G13" s="141">
        <f>SUM(C13:E13)/3</f>
        <v>0</v>
      </c>
      <c r="H13" s="141"/>
      <c r="I13" s="142"/>
      <c r="J13" s="120">
        <f>(I13/12)+(H13/2)+G13</f>
        <v>0</v>
      </c>
    </row>
    <row r="14" spans="1:10" x14ac:dyDescent="0.2">
      <c r="A14" s="143"/>
      <c r="B14" s="140" t="s">
        <v>49</v>
      </c>
      <c r="C14" s="141"/>
      <c r="D14" s="141"/>
      <c r="E14" s="141"/>
      <c r="F14" s="141"/>
      <c r="G14" s="141">
        <f>SUM(C14:E14)/3</f>
        <v>0</v>
      </c>
      <c r="H14" s="141"/>
      <c r="I14" s="142"/>
      <c r="J14" s="120">
        <f>(I14/12)+(H14/2)+G14</f>
        <v>0</v>
      </c>
    </row>
    <row r="15" spans="1:10" x14ac:dyDescent="0.2">
      <c r="A15" s="143"/>
      <c r="B15" s="140" t="s">
        <v>125</v>
      </c>
      <c r="C15" s="141"/>
      <c r="D15" s="141"/>
      <c r="E15" s="141"/>
      <c r="F15" s="141"/>
      <c r="G15" s="141">
        <f>SUM(C15:E15)/3</f>
        <v>0</v>
      </c>
      <c r="H15" s="141"/>
      <c r="I15" s="142"/>
      <c r="J15" s="120">
        <f>(I15/12)+(H15/2)+G15</f>
        <v>0</v>
      </c>
    </row>
    <row r="16" spans="1:10" x14ac:dyDescent="0.2">
      <c r="A16" s="143"/>
      <c r="B16" s="140" t="s">
        <v>130</v>
      </c>
      <c r="C16" s="141"/>
      <c r="D16" s="141"/>
      <c r="E16" s="141"/>
      <c r="F16" s="141"/>
      <c r="G16" s="141">
        <f t="shared" ref="G16:G18" si="2">SUM(C16:E16)/3</f>
        <v>0</v>
      </c>
      <c r="H16" s="141"/>
      <c r="I16" s="142"/>
      <c r="J16" s="120">
        <f t="shared" ref="J16:J18" si="3">(I16/12)+(H16/2)+G16</f>
        <v>0</v>
      </c>
    </row>
    <row r="17" spans="1:10" x14ac:dyDescent="0.2">
      <c r="A17" s="143"/>
      <c r="B17" s="140" t="s">
        <v>131</v>
      </c>
      <c r="C17" s="141"/>
      <c r="D17" s="141"/>
      <c r="E17" s="141"/>
      <c r="F17" s="141"/>
      <c r="G17" s="141">
        <f t="shared" si="2"/>
        <v>0</v>
      </c>
      <c r="H17" s="141"/>
      <c r="I17" s="142"/>
      <c r="J17" s="120">
        <f t="shared" si="3"/>
        <v>0</v>
      </c>
    </row>
    <row r="18" spans="1:10" x14ac:dyDescent="0.2">
      <c r="A18" s="143"/>
      <c r="B18" s="140" t="s">
        <v>132</v>
      </c>
      <c r="C18" s="141"/>
      <c r="D18" s="141"/>
      <c r="E18" s="141"/>
      <c r="F18" s="141"/>
      <c r="G18" s="141">
        <f t="shared" si="2"/>
        <v>0</v>
      </c>
      <c r="H18" s="141"/>
      <c r="I18" s="142"/>
      <c r="J18" s="120">
        <f t="shared" si="3"/>
        <v>0</v>
      </c>
    </row>
    <row r="19" spans="1:10" x14ac:dyDescent="0.2">
      <c r="A19" s="143"/>
      <c r="B19" s="140" t="s">
        <v>126</v>
      </c>
      <c r="C19" s="141"/>
      <c r="D19" s="141"/>
      <c r="E19" s="141"/>
      <c r="F19" s="141"/>
      <c r="G19" s="141">
        <f t="shared" ref="G19:G21" si="4">SUM(C19:E19)/3</f>
        <v>0</v>
      </c>
      <c r="H19" s="141"/>
      <c r="I19" s="142"/>
      <c r="J19" s="120">
        <f t="shared" ref="J19:J21" si="5">(I19/12)+(H19/2)+G19</f>
        <v>0</v>
      </c>
    </row>
    <row r="20" spans="1:10" x14ac:dyDescent="0.2">
      <c r="A20" s="143"/>
      <c r="B20" s="140" t="s">
        <v>127</v>
      </c>
      <c r="C20" s="141"/>
      <c r="D20" s="141"/>
      <c r="E20" s="141"/>
      <c r="F20" s="141"/>
      <c r="G20" s="141">
        <f t="shared" si="4"/>
        <v>0</v>
      </c>
      <c r="H20" s="141"/>
      <c r="I20" s="142"/>
      <c r="J20" s="120">
        <f t="shared" si="5"/>
        <v>0</v>
      </c>
    </row>
    <row r="21" spans="1:10" x14ac:dyDescent="0.2">
      <c r="A21" s="143"/>
      <c r="B21" s="140" t="s">
        <v>128</v>
      </c>
      <c r="C21" s="141"/>
      <c r="D21" s="141"/>
      <c r="E21" s="141"/>
      <c r="F21" s="141"/>
      <c r="G21" s="141">
        <f t="shared" si="4"/>
        <v>0</v>
      </c>
      <c r="H21" s="141"/>
      <c r="I21" s="142"/>
      <c r="J21" s="120">
        <f t="shared" si="5"/>
        <v>0</v>
      </c>
    </row>
    <row r="22" spans="1:10" x14ac:dyDescent="0.2">
      <c r="A22" s="143"/>
      <c r="B22" s="148" t="s">
        <v>129</v>
      </c>
      <c r="C22" s="141"/>
      <c r="D22" s="141"/>
      <c r="E22" s="141"/>
      <c r="F22" s="141"/>
      <c r="G22" s="141">
        <f>SUM(C22:E22)/3</f>
        <v>0</v>
      </c>
      <c r="H22" s="141"/>
      <c r="I22" s="142"/>
      <c r="J22" s="120">
        <f>(I22/12)+(H22/2)+G22</f>
        <v>0</v>
      </c>
    </row>
    <row r="23" spans="1:10" ht="15" x14ac:dyDescent="0.25">
      <c r="A23" s="144" t="s">
        <v>11</v>
      </c>
      <c r="B23" s="145"/>
      <c r="C23" s="146"/>
      <c r="D23" s="146"/>
      <c r="E23" s="146"/>
      <c r="F23" s="146"/>
      <c r="G23" s="146"/>
      <c r="H23" s="146"/>
      <c r="I23" s="147"/>
      <c r="J23" s="121">
        <f>SUM(J13:J22)</f>
        <v>0</v>
      </c>
    </row>
    <row r="24" spans="1:10" x14ac:dyDescent="0.2">
      <c r="A24" s="143"/>
      <c r="B24" s="140"/>
      <c r="C24" s="141"/>
      <c r="D24" s="141"/>
      <c r="E24" s="141"/>
      <c r="F24" s="141"/>
      <c r="G24" s="141"/>
      <c r="H24" s="141"/>
      <c r="I24" s="142"/>
      <c r="J24" s="120"/>
    </row>
    <row r="25" spans="1:10" ht="15" x14ac:dyDescent="0.25">
      <c r="A25" s="139" t="s">
        <v>94</v>
      </c>
      <c r="B25" s="140" t="s">
        <v>58</v>
      </c>
      <c r="C25" s="141"/>
      <c r="D25" s="141"/>
      <c r="E25" s="141"/>
      <c r="F25" s="141"/>
      <c r="G25" s="141">
        <f t="shared" ref="G25:G32" si="6">SUM(C25:E25)/3</f>
        <v>0</v>
      </c>
      <c r="H25" s="141"/>
      <c r="I25" s="142"/>
      <c r="J25" s="120">
        <f t="shared" ref="J25:J32" si="7">(I25/12)+(H25/2)+G25</f>
        <v>0</v>
      </c>
    </row>
    <row r="26" spans="1:10" x14ac:dyDescent="0.2">
      <c r="A26" s="143"/>
      <c r="B26" s="140" t="s">
        <v>95</v>
      </c>
      <c r="C26" s="141"/>
      <c r="D26" s="141"/>
      <c r="E26" s="141"/>
      <c r="F26" s="141"/>
      <c r="G26" s="141">
        <f t="shared" si="6"/>
        <v>0</v>
      </c>
      <c r="H26" s="141"/>
      <c r="I26" s="142"/>
      <c r="J26" s="120">
        <f t="shared" si="7"/>
        <v>0</v>
      </c>
    </row>
    <row r="27" spans="1:10" x14ac:dyDescent="0.2">
      <c r="A27" s="143"/>
      <c r="B27" s="140" t="s">
        <v>96</v>
      </c>
      <c r="C27" s="141"/>
      <c r="D27" s="141"/>
      <c r="E27" s="141"/>
      <c r="F27" s="141"/>
      <c r="G27" s="141">
        <f t="shared" si="6"/>
        <v>0</v>
      </c>
      <c r="H27" s="141"/>
      <c r="I27" s="142"/>
      <c r="J27" s="120">
        <f t="shared" si="7"/>
        <v>0</v>
      </c>
    </row>
    <row r="28" spans="1:10" x14ac:dyDescent="0.2">
      <c r="A28" s="143"/>
      <c r="B28" s="140" t="s">
        <v>55</v>
      </c>
      <c r="C28" s="141"/>
      <c r="D28" s="141"/>
      <c r="E28" s="141"/>
      <c r="F28" s="141"/>
      <c r="G28" s="141">
        <f t="shared" si="6"/>
        <v>0</v>
      </c>
      <c r="H28" s="141"/>
      <c r="I28" s="142"/>
      <c r="J28" s="120">
        <f t="shared" si="7"/>
        <v>0</v>
      </c>
    </row>
    <row r="29" spans="1:10" x14ac:dyDescent="0.2">
      <c r="A29" s="143"/>
      <c r="B29" s="140" t="s">
        <v>97</v>
      </c>
      <c r="C29" s="141"/>
      <c r="D29" s="141"/>
      <c r="E29" s="141"/>
      <c r="F29" s="141"/>
      <c r="G29" s="141">
        <f t="shared" si="6"/>
        <v>0</v>
      </c>
      <c r="H29" s="141"/>
      <c r="I29" s="142"/>
      <c r="J29" s="120">
        <f t="shared" si="7"/>
        <v>0</v>
      </c>
    </row>
    <row r="30" spans="1:10" x14ac:dyDescent="0.2">
      <c r="A30" s="143"/>
      <c r="B30" s="140" t="s">
        <v>98</v>
      </c>
      <c r="C30" s="141"/>
      <c r="D30" s="141"/>
      <c r="E30" s="141"/>
      <c r="F30" s="141"/>
      <c r="G30" s="141">
        <f t="shared" si="6"/>
        <v>0</v>
      </c>
      <c r="H30" s="141"/>
      <c r="I30" s="142"/>
      <c r="J30" s="120">
        <f t="shared" si="7"/>
        <v>0</v>
      </c>
    </row>
    <row r="31" spans="1:10" x14ac:dyDescent="0.2">
      <c r="A31" s="143"/>
      <c r="B31" s="140" t="s">
        <v>134</v>
      </c>
      <c r="C31" s="141"/>
      <c r="D31" s="141"/>
      <c r="E31" s="141"/>
      <c r="F31" s="141"/>
      <c r="G31" s="141">
        <f t="shared" si="6"/>
        <v>0</v>
      </c>
      <c r="H31" s="141"/>
      <c r="I31" s="142"/>
      <c r="J31" s="120">
        <f t="shared" si="7"/>
        <v>0</v>
      </c>
    </row>
    <row r="32" spans="1:10" x14ac:dyDescent="0.2">
      <c r="A32" s="143"/>
      <c r="B32" s="140" t="s">
        <v>135</v>
      </c>
      <c r="C32" s="141"/>
      <c r="D32" s="141"/>
      <c r="E32" s="141"/>
      <c r="F32" s="141"/>
      <c r="G32" s="141">
        <f t="shared" si="6"/>
        <v>0</v>
      </c>
      <c r="H32" s="141"/>
      <c r="I32" s="142"/>
      <c r="J32" s="120">
        <f t="shared" si="7"/>
        <v>0</v>
      </c>
    </row>
    <row r="33" spans="1:10" ht="15" x14ac:dyDescent="0.25">
      <c r="A33" s="144" t="s">
        <v>11</v>
      </c>
      <c r="B33" s="145"/>
      <c r="C33" s="146"/>
      <c r="D33" s="146"/>
      <c r="E33" s="146"/>
      <c r="F33" s="146"/>
      <c r="G33" s="146"/>
      <c r="H33" s="146"/>
      <c r="I33" s="147"/>
      <c r="J33" s="121">
        <f>SUM(J25:J32)</f>
        <v>0</v>
      </c>
    </row>
    <row r="34" spans="1:10" x14ac:dyDescent="0.2">
      <c r="A34" s="143"/>
      <c r="B34" s="140"/>
      <c r="C34" s="141"/>
      <c r="D34" s="141"/>
      <c r="E34" s="141"/>
      <c r="F34" s="141"/>
      <c r="G34" s="141"/>
      <c r="H34" s="141"/>
      <c r="I34" s="142"/>
      <c r="J34" s="120"/>
    </row>
    <row r="35" spans="1:10" ht="15" x14ac:dyDescent="0.25">
      <c r="A35" s="139" t="s">
        <v>100</v>
      </c>
      <c r="B35" s="140" t="s">
        <v>101</v>
      </c>
      <c r="C35" s="141"/>
      <c r="D35" s="141"/>
      <c r="E35" s="141"/>
      <c r="F35" s="141"/>
      <c r="G35" s="141">
        <f>SUM(C35:E35)/3</f>
        <v>0</v>
      </c>
      <c r="H35" s="141"/>
      <c r="I35" s="142"/>
      <c r="J35" s="120">
        <f t="shared" ref="J35:J45" si="8">(I35/12)+(H35/2)+G35</f>
        <v>0</v>
      </c>
    </row>
    <row r="36" spans="1:10" x14ac:dyDescent="0.2">
      <c r="A36" s="143"/>
      <c r="B36" s="140" t="s">
        <v>102</v>
      </c>
      <c r="C36" s="141"/>
      <c r="D36" s="141"/>
      <c r="E36" s="141"/>
      <c r="F36" s="141"/>
      <c r="G36" s="141">
        <f t="shared" ref="G36:G46" si="9">SUM(C36:E36)/3</f>
        <v>0</v>
      </c>
      <c r="H36" s="141"/>
      <c r="I36" s="142"/>
      <c r="J36" s="120">
        <f t="shared" si="8"/>
        <v>0</v>
      </c>
    </row>
    <row r="37" spans="1:10" x14ac:dyDescent="0.2">
      <c r="A37" s="143"/>
      <c r="B37" s="140" t="s">
        <v>103</v>
      </c>
      <c r="C37" s="141"/>
      <c r="D37" s="141"/>
      <c r="E37" s="141"/>
      <c r="F37" s="141"/>
      <c r="G37" s="141">
        <f t="shared" si="9"/>
        <v>0</v>
      </c>
      <c r="H37" s="141"/>
      <c r="I37" s="142"/>
      <c r="J37" s="120">
        <f t="shared" si="8"/>
        <v>0</v>
      </c>
    </row>
    <row r="38" spans="1:10" x14ac:dyDescent="0.2">
      <c r="A38" s="143"/>
      <c r="B38" s="140" t="s">
        <v>136</v>
      </c>
      <c r="C38" s="141"/>
      <c r="D38" s="141"/>
      <c r="E38" s="141"/>
      <c r="F38" s="141"/>
      <c r="G38" s="141">
        <f t="shared" si="9"/>
        <v>0</v>
      </c>
      <c r="H38" s="141"/>
      <c r="I38" s="142"/>
      <c r="J38" s="120">
        <f t="shared" si="8"/>
        <v>0</v>
      </c>
    </row>
    <row r="39" spans="1:10" x14ac:dyDescent="0.2">
      <c r="A39" s="143"/>
      <c r="B39" s="140" t="s">
        <v>104</v>
      </c>
      <c r="C39" s="141"/>
      <c r="D39" s="141"/>
      <c r="E39" s="141"/>
      <c r="F39" s="141"/>
      <c r="G39" s="141">
        <f t="shared" si="9"/>
        <v>0</v>
      </c>
      <c r="H39" s="141"/>
      <c r="I39" s="142"/>
      <c r="J39" s="120">
        <f t="shared" si="8"/>
        <v>0</v>
      </c>
    </row>
    <row r="40" spans="1:10" x14ac:dyDescent="0.2">
      <c r="A40" s="143"/>
      <c r="B40" s="140" t="s">
        <v>105</v>
      </c>
      <c r="C40" s="141"/>
      <c r="D40" s="141"/>
      <c r="E40" s="141"/>
      <c r="F40" s="141"/>
      <c r="G40" s="141">
        <f t="shared" si="9"/>
        <v>0</v>
      </c>
      <c r="H40" s="141"/>
      <c r="I40" s="142"/>
      <c r="J40" s="120">
        <f t="shared" si="8"/>
        <v>0</v>
      </c>
    </row>
    <row r="41" spans="1:10" x14ac:dyDescent="0.2">
      <c r="A41" s="143"/>
      <c r="B41" s="140" t="s">
        <v>99</v>
      </c>
      <c r="C41" s="141"/>
      <c r="D41" s="141"/>
      <c r="E41" s="141"/>
      <c r="F41" s="141"/>
      <c r="G41" s="141">
        <f t="shared" si="9"/>
        <v>0</v>
      </c>
      <c r="H41" s="141"/>
      <c r="I41" s="142"/>
      <c r="J41" s="120">
        <f t="shared" si="8"/>
        <v>0</v>
      </c>
    </row>
    <row r="42" spans="1:10" x14ac:dyDescent="0.2">
      <c r="A42" s="143"/>
      <c r="B42" s="140" t="s">
        <v>137</v>
      </c>
      <c r="C42" s="141"/>
      <c r="D42" s="141"/>
      <c r="E42" s="141"/>
      <c r="F42" s="141"/>
      <c r="G42" s="141">
        <f t="shared" si="9"/>
        <v>0</v>
      </c>
      <c r="H42" s="141"/>
      <c r="I42" s="142"/>
      <c r="J42" s="120">
        <f t="shared" si="8"/>
        <v>0</v>
      </c>
    </row>
    <row r="43" spans="1:10" x14ac:dyDescent="0.2">
      <c r="A43" s="143"/>
      <c r="B43" s="140" t="s">
        <v>72</v>
      </c>
      <c r="C43" s="141"/>
      <c r="D43" s="141"/>
      <c r="E43" s="141"/>
      <c r="F43" s="141"/>
      <c r="G43" s="141">
        <f t="shared" si="9"/>
        <v>0</v>
      </c>
      <c r="H43" s="141"/>
      <c r="I43" s="142"/>
      <c r="J43" s="120">
        <f t="shared" si="8"/>
        <v>0</v>
      </c>
    </row>
    <row r="44" spans="1:10" x14ac:dyDescent="0.2">
      <c r="A44" s="143"/>
      <c r="B44" s="140" t="s">
        <v>138</v>
      </c>
      <c r="C44" s="141"/>
      <c r="D44" s="141"/>
      <c r="E44" s="141"/>
      <c r="F44" s="141"/>
      <c r="G44" s="141">
        <f t="shared" si="9"/>
        <v>0</v>
      </c>
      <c r="H44" s="141"/>
      <c r="I44" s="142"/>
      <c r="J44" s="120">
        <f t="shared" si="8"/>
        <v>0</v>
      </c>
    </row>
    <row r="45" spans="1:10" x14ac:dyDescent="0.2">
      <c r="A45" s="143"/>
      <c r="B45" s="140" t="s">
        <v>139</v>
      </c>
      <c r="C45" s="141"/>
      <c r="D45" s="141"/>
      <c r="E45" s="141"/>
      <c r="F45" s="141"/>
      <c r="G45" s="141">
        <f t="shared" si="9"/>
        <v>0</v>
      </c>
      <c r="H45" s="141"/>
      <c r="I45" s="142"/>
      <c r="J45" s="120">
        <f t="shared" si="8"/>
        <v>0</v>
      </c>
    </row>
    <row r="46" spans="1:10" x14ac:dyDescent="0.2">
      <c r="A46" s="143"/>
      <c r="B46" s="140" t="s">
        <v>106</v>
      </c>
      <c r="C46" s="141"/>
      <c r="D46" s="141"/>
      <c r="E46" s="141"/>
      <c r="F46" s="141"/>
      <c r="G46" s="141">
        <f t="shared" si="9"/>
        <v>0</v>
      </c>
      <c r="H46" s="141"/>
      <c r="I46" s="142"/>
      <c r="J46" s="120">
        <f>(I46/12)+(H46/2)+G46</f>
        <v>0</v>
      </c>
    </row>
    <row r="47" spans="1:10" ht="15" x14ac:dyDescent="0.25">
      <c r="A47" s="144" t="s">
        <v>11</v>
      </c>
      <c r="B47" s="145"/>
      <c r="C47" s="146"/>
      <c r="D47" s="146"/>
      <c r="E47" s="146"/>
      <c r="F47" s="146"/>
      <c r="G47" s="146"/>
      <c r="H47" s="146"/>
      <c r="I47" s="147"/>
      <c r="J47" s="121">
        <f>SUM(J35:J46)</f>
        <v>0</v>
      </c>
    </row>
    <row r="48" spans="1:10" x14ac:dyDescent="0.2">
      <c r="A48" s="143"/>
      <c r="B48" s="140"/>
      <c r="C48" s="141"/>
      <c r="D48" s="141"/>
      <c r="E48" s="141"/>
      <c r="F48" s="141"/>
      <c r="G48" s="141"/>
      <c r="H48" s="141"/>
      <c r="I48" s="142"/>
      <c r="J48" s="120"/>
    </row>
    <row r="49" spans="1:10" ht="15" x14ac:dyDescent="0.25">
      <c r="A49" s="139" t="s">
        <v>9</v>
      </c>
      <c r="B49" s="140" t="s">
        <v>107</v>
      </c>
      <c r="C49" s="141"/>
      <c r="D49" s="141"/>
      <c r="E49" s="141"/>
      <c r="F49" s="141"/>
      <c r="G49" s="141">
        <f>SUM(C49:E49)/3</f>
        <v>0</v>
      </c>
      <c r="H49" s="141"/>
      <c r="I49" s="142"/>
      <c r="J49" s="120">
        <f t="shared" ref="J49:J54" si="10">(I49/12)+(H49/2)+G49</f>
        <v>0</v>
      </c>
    </row>
    <row r="50" spans="1:10" x14ac:dyDescent="0.2">
      <c r="A50" s="143"/>
      <c r="B50" s="140" t="s">
        <v>141</v>
      </c>
      <c r="C50" s="141"/>
      <c r="D50" s="141"/>
      <c r="E50" s="141"/>
      <c r="F50" s="141"/>
      <c r="G50" s="141">
        <f t="shared" ref="G50:G58" si="11">SUM(C50:E50)/3</f>
        <v>0</v>
      </c>
      <c r="H50" s="141"/>
      <c r="I50" s="142"/>
      <c r="J50" s="120">
        <f t="shared" si="10"/>
        <v>0</v>
      </c>
    </row>
    <row r="51" spans="1:10" x14ac:dyDescent="0.2">
      <c r="A51" s="143"/>
      <c r="B51" s="140" t="s">
        <v>140</v>
      </c>
      <c r="C51" s="141"/>
      <c r="D51" s="141"/>
      <c r="E51" s="141"/>
      <c r="F51" s="141"/>
      <c r="G51" s="141">
        <f t="shared" si="11"/>
        <v>0</v>
      </c>
      <c r="H51" s="141"/>
      <c r="I51" s="142"/>
      <c r="J51" s="120">
        <f t="shared" si="10"/>
        <v>0</v>
      </c>
    </row>
    <row r="52" spans="1:10" x14ac:dyDescent="0.2">
      <c r="A52" s="143"/>
      <c r="B52" s="140" t="s">
        <v>108</v>
      </c>
      <c r="C52" s="141"/>
      <c r="D52" s="141"/>
      <c r="E52" s="141"/>
      <c r="F52" s="141"/>
      <c r="G52" s="141">
        <f t="shared" si="11"/>
        <v>0</v>
      </c>
      <c r="H52" s="141"/>
      <c r="I52" s="142"/>
      <c r="J52" s="120">
        <f t="shared" si="10"/>
        <v>0</v>
      </c>
    </row>
    <row r="53" spans="1:10" x14ac:dyDescent="0.2">
      <c r="A53" s="143"/>
      <c r="B53" s="140" t="s">
        <v>109</v>
      </c>
      <c r="C53" s="141"/>
      <c r="D53" s="141"/>
      <c r="E53" s="141"/>
      <c r="F53" s="141"/>
      <c r="G53" s="141">
        <f t="shared" si="11"/>
        <v>0</v>
      </c>
      <c r="H53" s="141"/>
      <c r="I53" s="142"/>
      <c r="J53" s="120">
        <f t="shared" si="10"/>
        <v>0</v>
      </c>
    </row>
    <row r="54" spans="1:10" x14ac:dyDescent="0.2">
      <c r="A54" s="143"/>
      <c r="B54" s="140" t="s">
        <v>110</v>
      </c>
      <c r="C54" s="141"/>
      <c r="D54" s="141"/>
      <c r="E54" s="141"/>
      <c r="F54" s="141"/>
      <c r="G54" s="141">
        <f t="shared" si="11"/>
        <v>0</v>
      </c>
      <c r="H54" s="141"/>
      <c r="I54" s="142"/>
      <c r="J54" s="120">
        <f t="shared" si="10"/>
        <v>0</v>
      </c>
    </row>
    <row r="55" spans="1:10" x14ac:dyDescent="0.2">
      <c r="A55" s="143"/>
      <c r="B55" s="140" t="s">
        <v>111</v>
      </c>
      <c r="C55" s="141"/>
      <c r="D55" s="141"/>
      <c r="E55" s="141"/>
      <c r="F55" s="141"/>
      <c r="G55" s="141">
        <f t="shared" si="11"/>
        <v>0</v>
      </c>
      <c r="H55" s="141"/>
      <c r="I55" s="142"/>
      <c r="J55" s="120">
        <f>(I55/12)+(H55/2)+G56</f>
        <v>0</v>
      </c>
    </row>
    <row r="56" spans="1:10" x14ac:dyDescent="0.2">
      <c r="A56" s="143"/>
      <c r="B56" s="140" t="s">
        <v>34</v>
      </c>
      <c r="C56" s="141"/>
      <c r="D56" s="141"/>
      <c r="E56" s="141"/>
      <c r="F56" s="141"/>
      <c r="G56" s="141">
        <f t="shared" si="11"/>
        <v>0</v>
      </c>
      <c r="H56" s="141"/>
      <c r="I56" s="142"/>
      <c r="J56" s="120">
        <f t="shared" ref="J56:J57" si="12">(I56/12)+(H56/2)+G57</f>
        <v>0</v>
      </c>
    </row>
    <row r="57" spans="1:10" x14ac:dyDescent="0.2">
      <c r="A57" s="143"/>
      <c r="B57" s="140" t="s">
        <v>142</v>
      </c>
      <c r="C57" s="141"/>
      <c r="D57" s="141"/>
      <c r="E57" s="141"/>
      <c r="F57" s="141"/>
      <c r="G57" s="141">
        <f t="shared" si="11"/>
        <v>0</v>
      </c>
      <c r="H57" s="141"/>
      <c r="I57" s="142"/>
      <c r="J57" s="120">
        <f t="shared" si="12"/>
        <v>0</v>
      </c>
    </row>
    <row r="58" spans="1:10" x14ac:dyDescent="0.2">
      <c r="A58" s="143"/>
      <c r="B58" s="140" t="s">
        <v>135</v>
      </c>
      <c r="C58" s="141"/>
      <c r="D58" s="141"/>
      <c r="E58" s="141"/>
      <c r="F58" s="141"/>
      <c r="G58" s="141">
        <f t="shared" si="11"/>
        <v>0</v>
      </c>
      <c r="H58" s="141"/>
      <c r="I58" s="142"/>
      <c r="J58" s="120">
        <f>(I58/12)+(H58/2)+G58</f>
        <v>0</v>
      </c>
    </row>
    <row r="59" spans="1:10" ht="15" x14ac:dyDescent="0.25">
      <c r="A59" s="144" t="s">
        <v>11</v>
      </c>
      <c r="B59" s="145"/>
      <c r="C59" s="146"/>
      <c r="D59" s="146"/>
      <c r="E59" s="146"/>
      <c r="F59" s="146"/>
      <c r="G59" s="146"/>
      <c r="H59" s="146"/>
      <c r="I59" s="147"/>
      <c r="J59" s="121">
        <f>SUM(J49:J58)</f>
        <v>0</v>
      </c>
    </row>
    <row r="60" spans="1:10" x14ac:dyDescent="0.2">
      <c r="A60" s="143"/>
      <c r="B60" s="140"/>
      <c r="C60" s="141"/>
      <c r="D60" s="141"/>
      <c r="E60" s="141"/>
      <c r="F60" s="141"/>
      <c r="G60" s="141"/>
      <c r="H60" s="141"/>
      <c r="I60" s="142"/>
      <c r="J60" s="120"/>
    </row>
    <row r="61" spans="1:10" ht="15" x14ac:dyDescent="0.25">
      <c r="A61" s="139" t="s">
        <v>112</v>
      </c>
      <c r="B61" s="140" t="s">
        <v>113</v>
      </c>
      <c r="C61" s="141"/>
      <c r="D61" s="141"/>
      <c r="E61" s="141"/>
      <c r="F61" s="141"/>
      <c r="G61" s="141">
        <f>SUM(C61:E61)/3</f>
        <v>0</v>
      </c>
      <c r="H61" s="141"/>
      <c r="I61" s="142"/>
      <c r="J61" s="120">
        <f t="shared" ref="J61:J68" si="13">(I61/12)+(H61/2)+G61</f>
        <v>0</v>
      </c>
    </row>
    <row r="62" spans="1:10" x14ac:dyDescent="0.2">
      <c r="A62" s="143"/>
      <c r="B62" s="140" t="s">
        <v>143</v>
      </c>
      <c r="C62" s="141"/>
      <c r="D62" s="141"/>
      <c r="E62" s="141"/>
      <c r="F62" s="141"/>
      <c r="G62" s="141">
        <f t="shared" ref="G62:G69" si="14">SUM(C62:E62)/3</f>
        <v>0</v>
      </c>
      <c r="H62" s="141"/>
      <c r="I62" s="142"/>
      <c r="J62" s="120">
        <f t="shared" si="13"/>
        <v>0</v>
      </c>
    </row>
    <row r="63" spans="1:10" x14ac:dyDescent="0.2">
      <c r="A63" s="143"/>
      <c r="B63" s="140" t="s">
        <v>114</v>
      </c>
      <c r="C63" s="141"/>
      <c r="D63" s="141"/>
      <c r="E63" s="141"/>
      <c r="F63" s="141"/>
      <c r="G63" s="141">
        <f t="shared" si="14"/>
        <v>0</v>
      </c>
      <c r="H63" s="141"/>
      <c r="I63" s="142"/>
      <c r="J63" s="120">
        <f t="shared" si="13"/>
        <v>0</v>
      </c>
    </row>
    <row r="64" spans="1:10" x14ac:dyDescent="0.2">
      <c r="A64" s="143"/>
      <c r="B64" s="140" t="s">
        <v>144</v>
      </c>
      <c r="C64" s="141"/>
      <c r="D64" s="141"/>
      <c r="E64" s="141"/>
      <c r="F64" s="141"/>
      <c r="G64" s="141">
        <f t="shared" si="14"/>
        <v>0</v>
      </c>
      <c r="H64" s="141"/>
      <c r="I64" s="142"/>
      <c r="J64" s="120">
        <f t="shared" si="13"/>
        <v>0</v>
      </c>
    </row>
    <row r="65" spans="1:10" x14ac:dyDescent="0.2">
      <c r="A65" s="143"/>
      <c r="B65" s="140" t="s">
        <v>99</v>
      </c>
      <c r="C65" s="141"/>
      <c r="D65" s="141"/>
      <c r="E65" s="141"/>
      <c r="F65" s="141"/>
      <c r="G65" s="141">
        <f t="shared" si="14"/>
        <v>0</v>
      </c>
      <c r="H65" s="141"/>
      <c r="I65" s="142"/>
      <c r="J65" s="120">
        <f t="shared" si="13"/>
        <v>0</v>
      </c>
    </row>
    <row r="66" spans="1:10" x14ac:dyDescent="0.2">
      <c r="A66" s="143"/>
      <c r="B66" s="140" t="s">
        <v>115</v>
      </c>
      <c r="C66" s="141"/>
      <c r="D66" s="141"/>
      <c r="E66" s="141"/>
      <c r="F66" s="141"/>
      <c r="G66" s="141">
        <f t="shared" si="14"/>
        <v>0</v>
      </c>
      <c r="H66" s="141"/>
      <c r="I66" s="142"/>
      <c r="J66" s="120">
        <f t="shared" si="13"/>
        <v>0</v>
      </c>
    </row>
    <row r="67" spans="1:10" x14ac:dyDescent="0.2">
      <c r="A67" s="143"/>
      <c r="B67" s="140" t="s">
        <v>116</v>
      </c>
      <c r="C67" s="141"/>
      <c r="D67" s="141"/>
      <c r="E67" s="141"/>
      <c r="F67" s="141"/>
      <c r="G67" s="141">
        <f t="shared" si="14"/>
        <v>0</v>
      </c>
      <c r="H67" s="141"/>
      <c r="I67" s="142"/>
      <c r="J67" s="120">
        <f t="shared" si="13"/>
        <v>0</v>
      </c>
    </row>
    <row r="68" spans="1:10" x14ac:dyDescent="0.2">
      <c r="A68" s="143"/>
      <c r="B68" s="140" t="s">
        <v>63</v>
      </c>
      <c r="C68" s="141"/>
      <c r="D68" s="141"/>
      <c r="E68" s="141"/>
      <c r="F68" s="141"/>
      <c r="G68" s="141">
        <f t="shared" si="14"/>
        <v>0</v>
      </c>
      <c r="H68" s="141"/>
      <c r="I68" s="142"/>
      <c r="J68" s="120">
        <f t="shared" si="13"/>
        <v>0</v>
      </c>
    </row>
    <row r="69" spans="1:10" x14ac:dyDescent="0.2">
      <c r="A69" s="143"/>
      <c r="B69" s="140" t="s">
        <v>117</v>
      </c>
      <c r="C69" s="141"/>
      <c r="D69" s="141"/>
      <c r="E69" s="141"/>
      <c r="F69" s="141"/>
      <c r="G69" s="141">
        <f t="shared" si="14"/>
        <v>0</v>
      </c>
      <c r="H69" s="141"/>
      <c r="I69" s="142"/>
      <c r="J69" s="120">
        <f>(I69/12)+(H69/2)+G69</f>
        <v>0</v>
      </c>
    </row>
    <row r="70" spans="1:10" ht="15" x14ac:dyDescent="0.25">
      <c r="A70" s="144" t="s">
        <v>11</v>
      </c>
      <c r="B70" s="145"/>
      <c r="C70" s="146"/>
      <c r="D70" s="146"/>
      <c r="E70" s="146"/>
      <c r="F70" s="146"/>
      <c r="G70" s="146"/>
      <c r="H70" s="146"/>
      <c r="I70" s="147"/>
      <c r="J70" s="121">
        <f>SUM(J61:J69)</f>
        <v>0</v>
      </c>
    </row>
    <row r="71" spans="1:10" x14ac:dyDescent="0.2">
      <c r="A71" s="143"/>
      <c r="B71" s="140"/>
      <c r="C71" s="141"/>
      <c r="D71" s="141"/>
      <c r="E71" s="141"/>
      <c r="F71" s="141"/>
      <c r="G71" s="141"/>
      <c r="H71" s="141"/>
      <c r="I71" s="142"/>
      <c r="J71" s="120"/>
    </row>
    <row r="72" spans="1:10" ht="15" x14ac:dyDescent="0.25">
      <c r="A72" s="144" t="s">
        <v>118</v>
      </c>
      <c r="B72" s="145" t="s">
        <v>119</v>
      </c>
      <c r="C72" s="146"/>
      <c r="D72" s="146"/>
      <c r="E72" s="146"/>
      <c r="F72" s="146"/>
      <c r="G72" s="149">
        <f>SUM(C72:E72)/3</f>
        <v>0</v>
      </c>
      <c r="H72" s="146"/>
      <c r="I72" s="147"/>
      <c r="J72" s="121">
        <f>(I72/12)+(H72/2)+G72</f>
        <v>0</v>
      </c>
    </row>
    <row r="73" spans="1:10" x14ac:dyDescent="0.2">
      <c r="A73" s="143"/>
      <c r="B73" s="140"/>
      <c r="C73" s="141"/>
      <c r="D73" s="141"/>
      <c r="E73" s="141"/>
      <c r="F73" s="141"/>
      <c r="G73" s="141"/>
      <c r="H73" s="141"/>
      <c r="I73" s="142"/>
      <c r="J73" s="120"/>
    </row>
    <row r="74" spans="1:10" ht="15" x14ac:dyDescent="0.25">
      <c r="A74" s="139" t="s">
        <v>120</v>
      </c>
      <c r="B74" s="140" t="s">
        <v>121</v>
      </c>
      <c r="C74" s="141"/>
      <c r="D74" s="141"/>
      <c r="E74" s="141"/>
      <c r="F74" s="141"/>
      <c r="G74" s="141">
        <f>SUM(C74:E74)/3</f>
        <v>0</v>
      </c>
      <c r="H74" s="141"/>
      <c r="I74" s="142"/>
      <c r="J74" s="120">
        <f>(I74/12)+(H74/2)+G74</f>
        <v>0</v>
      </c>
    </row>
    <row r="75" spans="1:10" x14ac:dyDescent="0.2">
      <c r="A75" s="143"/>
      <c r="B75" s="140" t="s">
        <v>122</v>
      </c>
      <c r="C75" s="141"/>
      <c r="D75" s="141"/>
      <c r="E75" s="141"/>
      <c r="F75" s="141"/>
      <c r="G75" s="141">
        <f>SUM(C75:E75)/3</f>
        <v>0</v>
      </c>
      <c r="H75" s="141"/>
      <c r="I75" s="142"/>
      <c r="J75" s="120">
        <f>(I75/12)+(H75/2)+G75</f>
        <v>0</v>
      </c>
    </row>
    <row r="76" spans="1:10" ht="15" x14ac:dyDescent="0.25">
      <c r="A76" s="144" t="s">
        <v>11</v>
      </c>
      <c r="B76" s="145"/>
      <c r="C76" s="146"/>
      <c r="D76" s="146"/>
      <c r="E76" s="146"/>
      <c r="F76" s="146"/>
      <c r="G76" s="146"/>
      <c r="H76" s="146"/>
      <c r="I76" s="147"/>
      <c r="J76" s="121">
        <f>SUM(J74:J75)</f>
        <v>0</v>
      </c>
    </row>
    <row r="77" spans="1:10" x14ac:dyDescent="0.2">
      <c r="A77" s="143"/>
      <c r="B77" s="140"/>
      <c r="C77" s="141"/>
      <c r="D77" s="141"/>
      <c r="E77" s="141"/>
      <c r="F77" s="141"/>
      <c r="G77" s="141"/>
      <c r="H77" s="141"/>
      <c r="I77" s="142"/>
      <c r="J77" s="120"/>
    </row>
    <row r="78" spans="1:10" ht="15" x14ac:dyDescent="0.25">
      <c r="A78" s="150" t="s">
        <v>152</v>
      </c>
      <c r="B78" s="151"/>
      <c r="C78" s="152"/>
      <c r="D78" s="152"/>
      <c r="E78" s="152"/>
      <c r="F78" s="152"/>
      <c r="G78" s="153"/>
      <c r="H78" s="152"/>
      <c r="I78" s="154"/>
      <c r="J78" s="120"/>
    </row>
    <row r="79" spans="1:10" x14ac:dyDescent="0.2">
      <c r="A79" s="155"/>
      <c r="B79" s="156" t="s">
        <v>145</v>
      </c>
      <c r="C79" s="157"/>
      <c r="D79" s="157"/>
      <c r="E79" s="157"/>
      <c r="F79" s="157"/>
      <c r="G79" s="141">
        <f>SUM(C79:E79)/3</f>
        <v>0</v>
      </c>
      <c r="H79" s="157"/>
      <c r="I79" s="158"/>
      <c r="J79" s="120">
        <f t="shared" ref="J79:J86" si="15">(I79/12)+(H79/2)+G79</f>
        <v>0</v>
      </c>
    </row>
    <row r="80" spans="1:10" x14ac:dyDescent="0.2">
      <c r="A80" s="155"/>
      <c r="B80" s="156" t="s">
        <v>146</v>
      </c>
      <c r="C80" s="157"/>
      <c r="D80" s="157"/>
      <c r="E80" s="157"/>
      <c r="F80" s="157"/>
      <c r="G80" s="141">
        <f t="shared" ref="G80:G85" si="16">SUM(C80:E80)/3</f>
        <v>0</v>
      </c>
      <c r="H80" s="157"/>
      <c r="I80" s="158"/>
      <c r="J80" s="120">
        <f t="shared" si="15"/>
        <v>0</v>
      </c>
    </row>
    <row r="81" spans="1:10" x14ac:dyDescent="0.2">
      <c r="A81" s="155"/>
      <c r="B81" s="156" t="s">
        <v>147</v>
      </c>
      <c r="C81" s="157"/>
      <c r="D81" s="157"/>
      <c r="E81" s="157"/>
      <c r="F81" s="157"/>
      <c r="G81" s="141">
        <f t="shared" si="16"/>
        <v>0</v>
      </c>
      <c r="H81" s="157"/>
      <c r="I81" s="158"/>
      <c r="J81" s="120">
        <f t="shared" si="15"/>
        <v>0</v>
      </c>
    </row>
    <row r="82" spans="1:10" x14ac:dyDescent="0.2">
      <c r="A82" s="155"/>
      <c r="B82" s="156" t="s">
        <v>148</v>
      </c>
      <c r="C82" s="157"/>
      <c r="D82" s="157"/>
      <c r="E82" s="157"/>
      <c r="F82" s="157"/>
      <c r="G82" s="141">
        <f t="shared" si="16"/>
        <v>0</v>
      </c>
      <c r="H82" s="157"/>
      <c r="I82" s="158"/>
      <c r="J82" s="120">
        <f t="shared" si="15"/>
        <v>0</v>
      </c>
    </row>
    <row r="83" spans="1:10" x14ac:dyDescent="0.2">
      <c r="A83" s="155"/>
      <c r="B83" s="156" t="s">
        <v>149</v>
      </c>
      <c r="C83" s="157"/>
      <c r="D83" s="157"/>
      <c r="E83" s="157"/>
      <c r="F83" s="157"/>
      <c r="G83" s="141">
        <f t="shared" si="16"/>
        <v>0</v>
      </c>
      <c r="H83" s="157"/>
      <c r="I83" s="158"/>
      <c r="J83" s="120">
        <f t="shared" si="15"/>
        <v>0</v>
      </c>
    </row>
    <row r="84" spans="1:10" x14ac:dyDescent="0.2">
      <c r="A84" s="155"/>
      <c r="B84" s="156" t="s">
        <v>150</v>
      </c>
      <c r="C84" s="157"/>
      <c r="D84" s="157"/>
      <c r="E84" s="157"/>
      <c r="F84" s="157"/>
      <c r="G84" s="141">
        <f t="shared" si="16"/>
        <v>0</v>
      </c>
      <c r="H84" s="157"/>
      <c r="I84" s="158"/>
      <c r="J84" s="120">
        <f t="shared" si="15"/>
        <v>0</v>
      </c>
    </row>
    <row r="85" spans="1:10" x14ac:dyDescent="0.2">
      <c r="A85" s="155"/>
      <c r="B85" s="156" t="s">
        <v>151</v>
      </c>
      <c r="C85" s="157"/>
      <c r="D85" s="157"/>
      <c r="E85" s="157"/>
      <c r="F85" s="157"/>
      <c r="G85" s="141">
        <f t="shared" si="16"/>
        <v>0</v>
      </c>
      <c r="H85" s="157"/>
      <c r="I85" s="158"/>
      <c r="J85" s="120">
        <f t="shared" si="15"/>
        <v>0</v>
      </c>
    </row>
    <row r="86" spans="1:10" x14ac:dyDescent="0.2">
      <c r="A86" s="155"/>
      <c r="B86" s="156" t="s">
        <v>153</v>
      </c>
      <c r="C86" s="157"/>
      <c r="D86" s="157"/>
      <c r="E86" s="157"/>
      <c r="F86" s="157"/>
      <c r="G86" s="141">
        <f>SUM(C86:E86)/3</f>
        <v>0</v>
      </c>
      <c r="H86" s="157"/>
      <c r="I86" s="158"/>
      <c r="J86" s="120">
        <f t="shared" si="15"/>
        <v>0</v>
      </c>
    </row>
    <row r="87" spans="1:10" ht="15" x14ac:dyDescent="0.25">
      <c r="A87" s="159" t="s">
        <v>11</v>
      </c>
      <c r="B87" s="160"/>
      <c r="C87" s="161"/>
      <c r="D87" s="161"/>
      <c r="E87" s="161"/>
      <c r="F87" s="161"/>
      <c r="G87" s="146"/>
      <c r="H87" s="161"/>
      <c r="I87" s="162"/>
      <c r="J87" s="121">
        <f>SUM(J79:J86)</f>
        <v>0</v>
      </c>
    </row>
    <row r="88" spans="1:10" x14ac:dyDescent="0.2">
      <c r="A88" s="155"/>
      <c r="B88" s="156"/>
      <c r="C88" s="157"/>
      <c r="D88" s="157"/>
      <c r="E88" s="157"/>
      <c r="F88" s="157"/>
      <c r="G88" s="141"/>
      <c r="H88" s="157"/>
      <c r="I88" s="158"/>
      <c r="J88" s="120"/>
    </row>
    <row r="89" spans="1:10" ht="15" x14ac:dyDescent="0.25">
      <c r="A89" s="159" t="s">
        <v>154</v>
      </c>
      <c r="B89" s="163"/>
      <c r="C89" s="164"/>
      <c r="D89" s="164"/>
      <c r="E89" s="164"/>
      <c r="F89" s="164"/>
      <c r="G89" s="149">
        <f>SUM(C89:E89)/3</f>
        <v>0</v>
      </c>
      <c r="H89" s="164"/>
      <c r="I89" s="165"/>
      <c r="J89" s="121">
        <f>(I89/12)+(H89/2)+G89</f>
        <v>0</v>
      </c>
    </row>
    <row r="90" spans="1:10" x14ac:dyDescent="0.2">
      <c r="A90" s="155"/>
      <c r="B90" s="156"/>
      <c r="C90" s="157"/>
      <c r="D90" s="157"/>
      <c r="E90" s="157"/>
      <c r="F90" s="157"/>
      <c r="G90" s="157"/>
      <c r="H90" s="157"/>
      <c r="I90" s="158"/>
      <c r="J90" s="122"/>
    </row>
    <row r="91" spans="1:10" ht="15" x14ac:dyDescent="0.25">
      <c r="A91" s="166" t="s">
        <v>155</v>
      </c>
      <c r="B91" s="156"/>
      <c r="C91" s="157"/>
      <c r="D91" s="157"/>
      <c r="E91" s="157"/>
      <c r="F91" s="157"/>
      <c r="G91" s="141">
        <f t="shared" ref="G91:G95" si="17">SUM(C91:E91)/3</f>
        <v>0</v>
      </c>
      <c r="H91" s="157"/>
      <c r="I91" s="158"/>
      <c r="J91" s="120">
        <f t="shared" ref="J91:J95" si="18">(I91/12)+(H91/2)+G91</f>
        <v>0</v>
      </c>
    </row>
    <row r="92" spans="1:10" ht="15" x14ac:dyDescent="0.25">
      <c r="A92" s="166" t="s">
        <v>135</v>
      </c>
      <c r="B92" s="156"/>
      <c r="C92" s="157"/>
      <c r="D92" s="157"/>
      <c r="E92" s="157"/>
      <c r="F92" s="157"/>
      <c r="G92" s="141">
        <f t="shared" si="17"/>
        <v>0</v>
      </c>
      <c r="H92" s="157"/>
      <c r="I92" s="158"/>
      <c r="J92" s="120">
        <f t="shared" si="18"/>
        <v>0</v>
      </c>
    </row>
    <row r="93" spans="1:10" ht="15" x14ac:dyDescent="0.25">
      <c r="A93" s="166" t="s">
        <v>135</v>
      </c>
      <c r="B93" s="156"/>
      <c r="C93" s="157"/>
      <c r="D93" s="157"/>
      <c r="E93" s="157"/>
      <c r="F93" s="157"/>
      <c r="G93" s="141">
        <f t="shared" si="17"/>
        <v>0</v>
      </c>
      <c r="H93" s="157"/>
      <c r="I93" s="158"/>
      <c r="J93" s="120">
        <f t="shared" si="18"/>
        <v>0</v>
      </c>
    </row>
    <row r="94" spans="1:10" ht="15" x14ac:dyDescent="0.25">
      <c r="A94" s="166" t="s">
        <v>135</v>
      </c>
      <c r="B94" s="156"/>
      <c r="C94" s="157"/>
      <c r="D94" s="157"/>
      <c r="E94" s="157"/>
      <c r="F94" s="157"/>
      <c r="G94" s="141">
        <f t="shared" si="17"/>
        <v>0</v>
      </c>
      <c r="H94" s="157"/>
      <c r="I94" s="158"/>
      <c r="J94" s="120">
        <f t="shared" si="18"/>
        <v>0</v>
      </c>
    </row>
    <row r="95" spans="1:10" ht="15" x14ac:dyDescent="0.25">
      <c r="A95" s="166" t="s">
        <v>135</v>
      </c>
      <c r="B95" s="156"/>
      <c r="C95" s="157"/>
      <c r="D95" s="157"/>
      <c r="E95" s="157"/>
      <c r="F95" s="157"/>
      <c r="G95" s="141">
        <f t="shared" si="17"/>
        <v>0</v>
      </c>
      <c r="H95" s="157"/>
      <c r="I95" s="158"/>
      <c r="J95" s="120">
        <f t="shared" si="18"/>
        <v>0</v>
      </c>
    </row>
    <row r="96" spans="1:10" ht="15" x14ac:dyDescent="0.25">
      <c r="A96" s="159" t="s">
        <v>11</v>
      </c>
      <c r="B96" s="160"/>
      <c r="C96" s="161"/>
      <c r="D96" s="161"/>
      <c r="E96" s="161"/>
      <c r="F96" s="161"/>
      <c r="G96" s="146"/>
      <c r="H96" s="161"/>
      <c r="I96" s="162"/>
      <c r="J96" s="121">
        <f>SUM(J91:J95)</f>
        <v>0</v>
      </c>
    </row>
    <row r="97" spans="1:10" ht="15" thickBot="1" x14ac:dyDescent="0.25">
      <c r="A97" s="155"/>
      <c r="B97" s="156"/>
      <c r="C97" s="157"/>
      <c r="D97" s="157"/>
      <c r="E97" s="157"/>
      <c r="F97" s="157"/>
      <c r="G97" s="157"/>
      <c r="H97" s="157"/>
      <c r="I97" s="158"/>
      <c r="J97" s="122"/>
    </row>
    <row r="98" spans="1:10" ht="15.75" thickBot="1" x14ac:dyDescent="0.3">
      <c r="A98" s="167" t="s">
        <v>123</v>
      </c>
      <c r="B98" s="168"/>
      <c r="C98" s="169">
        <f t="shared" ref="C98:I98" si="19">SUM(C5:C97)</f>
        <v>0</v>
      </c>
      <c r="D98" s="169">
        <f t="shared" si="19"/>
        <v>0</v>
      </c>
      <c r="E98" s="169">
        <f t="shared" si="19"/>
        <v>0</v>
      </c>
      <c r="F98" s="169">
        <f t="shared" si="19"/>
        <v>0</v>
      </c>
      <c r="G98" s="169">
        <f t="shared" si="19"/>
        <v>0</v>
      </c>
      <c r="H98" s="169">
        <f t="shared" si="19"/>
        <v>0</v>
      </c>
      <c r="I98" s="169">
        <f t="shared" si="19"/>
        <v>0</v>
      </c>
      <c r="J98" s="123">
        <f>(J11+J23+J33+J47+J59+J70+J72+J76+J87+J89+J96)</f>
        <v>0</v>
      </c>
    </row>
    <row r="99" spans="1:10" ht="15" thickBot="1" x14ac:dyDescent="0.25">
      <c r="A99" s="170"/>
      <c r="B99" s="170"/>
      <c r="C99" s="171"/>
      <c r="D99" s="171"/>
      <c r="E99" s="171"/>
      <c r="F99" s="171"/>
      <c r="G99" s="171"/>
      <c r="H99" s="171"/>
      <c r="I99" s="172"/>
      <c r="J99" s="124"/>
    </row>
    <row r="100" spans="1:10" s="175" customFormat="1" ht="21" thickBot="1" x14ac:dyDescent="0.35">
      <c r="A100" s="173" t="s">
        <v>27</v>
      </c>
      <c r="B100" s="174"/>
      <c r="C100" s="245" t="s">
        <v>81</v>
      </c>
      <c r="D100" s="246"/>
      <c r="E100" s="246"/>
      <c r="F100" s="246"/>
      <c r="G100" s="246"/>
      <c r="H100" s="246"/>
      <c r="I100" s="246"/>
      <c r="J100" s="125"/>
    </row>
    <row r="101" spans="1:10" x14ac:dyDescent="0.2">
      <c r="A101" s="136"/>
      <c r="B101" s="136" t="s">
        <v>156</v>
      </c>
      <c r="C101" s="176"/>
      <c r="D101" s="176"/>
      <c r="E101" s="176"/>
      <c r="F101" s="176"/>
      <c r="G101" s="137">
        <f t="shared" ref="G101:G109" si="20">SUM(C101:E101)/3</f>
        <v>0</v>
      </c>
      <c r="H101" s="176"/>
      <c r="I101" s="177"/>
      <c r="J101" s="119">
        <f t="shared" ref="J101:J109" si="21">(I101/12)+(H101/2)+G101</f>
        <v>0</v>
      </c>
    </row>
    <row r="102" spans="1:10" x14ac:dyDescent="0.2">
      <c r="A102" s="140"/>
      <c r="B102" s="140" t="s">
        <v>156</v>
      </c>
      <c r="C102" s="178"/>
      <c r="D102" s="178"/>
      <c r="E102" s="178"/>
      <c r="F102" s="178"/>
      <c r="G102" s="141">
        <f t="shared" si="20"/>
        <v>0</v>
      </c>
      <c r="H102" s="178"/>
      <c r="I102" s="179"/>
      <c r="J102" s="120">
        <f t="shared" si="21"/>
        <v>0</v>
      </c>
    </row>
    <row r="103" spans="1:10" x14ac:dyDescent="0.2">
      <c r="A103" s="140"/>
      <c r="B103" s="140" t="s">
        <v>156</v>
      </c>
      <c r="C103" s="178"/>
      <c r="D103" s="178"/>
      <c r="E103" s="178"/>
      <c r="F103" s="178"/>
      <c r="G103" s="141">
        <f t="shared" si="20"/>
        <v>0</v>
      </c>
      <c r="H103" s="178"/>
      <c r="I103" s="179"/>
      <c r="J103" s="120">
        <f t="shared" si="21"/>
        <v>0</v>
      </c>
    </row>
    <row r="104" spans="1:10" x14ac:dyDescent="0.2">
      <c r="A104" s="140"/>
      <c r="B104" s="140" t="s">
        <v>157</v>
      </c>
      <c r="C104" s="178"/>
      <c r="D104" s="178"/>
      <c r="E104" s="178"/>
      <c r="F104" s="178"/>
      <c r="G104" s="141">
        <f t="shared" si="20"/>
        <v>0</v>
      </c>
      <c r="H104" s="178"/>
      <c r="I104" s="179"/>
      <c r="J104" s="120">
        <f t="shared" si="21"/>
        <v>0</v>
      </c>
    </row>
    <row r="105" spans="1:10" x14ac:dyDescent="0.2">
      <c r="A105" s="140"/>
      <c r="B105" s="140" t="s">
        <v>157</v>
      </c>
      <c r="C105" s="178"/>
      <c r="D105" s="178"/>
      <c r="E105" s="178"/>
      <c r="F105" s="178"/>
      <c r="G105" s="141">
        <f t="shared" si="20"/>
        <v>0</v>
      </c>
      <c r="H105" s="178"/>
      <c r="I105" s="179"/>
      <c r="J105" s="120">
        <f t="shared" si="21"/>
        <v>0</v>
      </c>
    </row>
    <row r="106" spans="1:10" x14ac:dyDescent="0.2">
      <c r="A106" s="140"/>
      <c r="B106" s="140" t="s">
        <v>106</v>
      </c>
      <c r="C106" s="178"/>
      <c r="D106" s="178"/>
      <c r="E106" s="178"/>
      <c r="F106" s="178"/>
      <c r="G106" s="141">
        <f t="shared" si="20"/>
        <v>0</v>
      </c>
      <c r="H106" s="178"/>
      <c r="I106" s="179"/>
      <c r="J106" s="120">
        <f t="shared" si="21"/>
        <v>0</v>
      </c>
    </row>
    <row r="107" spans="1:10" x14ac:dyDescent="0.2">
      <c r="A107" s="140"/>
      <c r="B107" s="140" t="s">
        <v>158</v>
      </c>
      <c r="C107" s="178"/>
      <c r="D107" s="178"/>
      <c r="E107" s="178"/>
      <c r="F107" s="178"/>
      <c r="G107" s="141">
        <f t="shared" si="20"/>
        <v>0</v>
      </c>
      <c r="H107" s="178"/>
      <c r="I107" s="179"/>
      <c r="J107" s="120">
        <f t="shared" si="21"/>
        <v>0</v>
      </c>
    </row>
    <row r="108" spans="1:10" x14ac:dyDescent="0.2">
      <c r="A108" s="140"/>
      <c r="B108" s="140" t="s">
        <v>159</v>
      </c>
      <c r="C108" s="178"/>
      <c r="D108" s="178"/>
      <c r="E108" s="178"/>
      <c r="F108" s="178"/>
      <c r="G108" s="141">
        <f t="shared" si="20"/>
        <v>0</v>
      </c>
      <c r="H108" s="178"/>
      <c r="I108" s="179"/>
      <c r="J108" s="120">
        <f t="shared" si="21"/>
        <v>0</v>
      </c>
    </row>
    <row r="109" spans="1:10" ht="15" thickBot="1" x14ac:dyDescent="0.25">
      <c r="A109" s="156"/>
      <c r="B109" s="156" t="s">
        <v>159</v>
      </c>
      <c r="C109" s="180"/>
      <c r="D109" s="180"/>
      <c r="E109" s="180"/>
      <c r="F109" s="180"/>
      <c r="G109" s="141">
        <f t="shared" si="20"/>
        <v>0</v>
      </c>
      <c r="H109" s="180"/>
      <c r="I109" s="181"/>
      <c r="J109" s="126">
        <f t="shared" si="21"/>
        <v>0</v>
      </c>
    </row>
    <row r="110" spans="1:10" ht="15.75" thickBot="1" x14ac:dyDescent="0.3">
      <c r="A110" s="182" t="s">
        <v>28</v>
      </c>
      <c r="B110" s="183"/>
      <c r="C110" s="184"/>
      <c r="D110" s="184"/>
      <c r="E110" s="184"/>
      <c r="F110" s="184"/>
      <c r="G110" s="184"/>
      <c r="H110" s="184"/>
      <c r="I110" s="184"/>
      <c r="J110" s="127">
        <f>SUM(J101:J109)</f>
        <v>0</v>
      </c>
    </row>
    <row r="111" spans="1:10" ht="15" thickBot="1" x14ac:dyDescent="0.25">
      <c r="C111" s="128"/>
      <c r="D111" s="128"/>
      <c r="E111" s="128"/>
      <c r="F111" s="128"/>
      <c r="G111" s="128"/>
      <c r="H111" s="128"/>
      <c r="I111" s="128"/>
      <c r="J111" s="128"/>
    </row>
    <row r="112" spans="1:10" ht="15.75" thickBot="1" x14ac:dyDescent="0.3">
      <c r="A112" s="185" t="s">
        <v>160</v>
      </c>
      <c r="B112" s="186"/>
      <c r="C112" s="187">
        <f>C110-C98</f>
        <v>0</v>
      </c>
      <c r="D112" s="187">
        <f t="shared" ref="D112:E112" si="22">D110-D98</f>
        <v>0</v>
      </c>
      <c r="E112" s="187">
        <f t="shared" si="22"/>
        <v>0</v>
      </c>
      <c r="F112" s="187"/>
      <c r="G112" s="187">
        <f>(E112+D112+C112)/3</f>
        <v>0</v>
      </c>
      <c r="H112" s="187"/>
      <c r="I112" s="188"/>
      <c r="J112" s="129">
        <f>J110-J98</f>
        <v>0</v>
      </c>
    </row>
  </sheetData>
  <mergeCells count="4">
    <mergeCell ref="A1:J1"/>
    <mergeCell ref="A2:B2"/>
    <mergeCell ref="C2:J2"/>
    <mergeCell ref="C100:I10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33F3C-7388-4302-9046-D2C74EE76A8E}">
  <dimension ref="A1:C54"/>
  <sheetViews>
    <sheetView rightToLeft="1" topLeftCell="A37" workbookViewId="0">
      <selection activeCell="G20" sqref="G20"/>
    </sheetView>
  </sheetViews>
  <sheetFormatPr defaultRowHeight="14.25" x14ac:dyDescent="0.2"/>
  <cols>
    <col min="1" max="1" width="29.125" customWidth="1"/>
    <col min="2" max="2" width="30" customWidth="1"/>
    <col min="3" max="3" width="64.625" customWidth="1"/>
  </cols>
  <sheetData>
    <row r="1" spans="1:3" ht="18.75" thickBot="1" x14ac:dyDescent="0.25">
      <c r="A1" s="3"/>
    </row>
    <row r="2" spans="1:3" ht="18.75" thickBot="1" x14ac:dyDescent="0.25">
      <c r="A2" s="17" t="s">
        <v>27</v>
      </c>
      <c r="B2" s="18" t="s">
        <v>75</v>
      </c>
      <c r="C2" s="19" t="s">
        <v>76</v>
      </c>
    </row>
    <row r="3" spans="1:3" ht="15" thickBot="1" x14ac:dyDescent="0.25">
      <c r="A3" s="4" t="s">
        <v>78</v>
      </c>
      <c r="B3" s="9"/>
      <c r="C3" s="12"/>
    </row>
    <row r="4" spans="1:3" ht="15" thickBot="1" x14ac:dyDescent="0.25">
      <c r="A4" s="4" t="s">
        <v>79</v>
      </c>
      <c r="B4" s="10"/>
      <c r="C4" s="13"/>
    </row>
    <row r="5" spans="1:3" ht="15" thickBot="1" x14ac:dyDescent="0.25">
      <c r="A5" s="4" t="s">
        <v>80</v>
      </c>
      <c r="B5" s="10"/>
      <c r="C5" s="13"/>
    </row>
    <row r="6" spans="1:3" ht="15" thickBot="1" x14ac:dyDescent="0.25">
      <c r="A6" s="5" t="s">
        <v>28</v>
      </c>
      <c r="B6" s="10"/>
      <c r="C6" s="13"/>
    </row>
    <row r="7" spans="1:3" ht="19.5" thickTop="1" thickBot="1" x14ac:dyDescent="0.25">
      <c r="A7" s="17" t="s">
        <v>29</v>
      </c>
      <c r="B7" s="20"/>
      <c r="C7" s="21"/>
    </row>
    <row r="8" spans="1:3" ht="15" thickBot="1" x14ac:dyDescent="0.25">
      <c r="A8" s="6" t="s">
        <v>30</v>
      </c>
      <c r="B8" s="10"/>
      <c r="C8" s="13"/>
    </row>
    <row r="9" spans="1:3" ht="15" thickBot="1" x14ac:dyDescent="0.25">
      <c r="A9" s="6" t="s">
        <v>31</v>
      </c>
      <c r="B9" s="10"/>
      <c r="C9" s="13"/>
    </row>
    <row r="10" spans="1:3" ht="15" thickBot="1" x14ac:dyDescent="0.25">
      <c r="A10" s="6" t="s">
        <v>32</v>
      </c>
      <c r="B10" s="10"/>
      <c r="C10" s="13"/>
    </row>
    <row r="11" spans="1:3" ht="15" thickBot="1" x14ac:dyDescent="0.25">
      <c r="A11" s="6" t="s">
        <v>33</v>
      </c>
      <c r="B11" s="10"/>
      <c r="C11" s="13"/>
    </row>
    <row r="12" spans="1:3" ht="15" thickBot="1" x14ac:dyDescent="0.25">
      <c r="A12" s="6" t="s">
        <v>34</v>
      </c>
      <c r="B12" s="10"/>
      <c r="C12" s="13"/>
    </row>
    <row r="13" spans="1:3" ht="15" thickBot="1" x14ac:dyDescent="0.25">
      <c r="A13" s="6" t="s">
        <v>35</v>
      </c>
      <c r="B13" s="10"/>
      <c r="C13" s="13"/>
    </row>
    <row r="14" spans="1:3" ht="15" thickBot="1" x14ac:dyDescent="0.25">
      <c r="A14" s="6" t="s">
        <v>36</v>
      </c>
      <c r="B14" s="10"/>
      <c r="C14" s="13"/>
    </row>
    <row r="15" spans="1:3" ht="15" thickBot="1" x14ac:dyDescent="0.25">
      <c r="A15" s="7" t="s">
        <v>37</v>
      </c>
      <c r="B15" s="10"/>
      <c r="C15" s="13"/>
    </row>
    <row r="16" spans="1:3" ht="15.75" thickTop="1" thickBot="1" x14ac:dyDescent="0.25">
      <c r="A16" s="8" t="s">
        <v>38</v>
      </c>
      <c r="B16" s="11"/>
      <c r="C16" s="14"/>
    </row>
    <row r="17" spans="1:3" ht="15" thickBot="1" x14ac:dyDescent="0.25">
      <c r="A17" s="8" t="s">
        <v>39</v>
      </c>
      <c r="B17" s="10"/>
      <c r="C17" s="13"/>
    </row>
    <row r="18" spans="1:3" ht="15" thickBot="1" x14ac:dyDescent="0.25">
      <c r="A18" s="8" t="s">
        <v>40</v>
      </c>
      <c r="B18" s="10"/>
      <c r="C18" s="13"/>
    </row>
    <row r="19" spans="1:3" ht="15" thickBot="1" x14ac:dyDescent="0.25">
      <c r="A19" s="8" t="s">
        <v>41</v>
      </c>
      <c r="B19" s="10"/>
      <c r="C19" s="13"/>
    </row>
    <row r="20" spans="1:3" ht="15" thickBot="1" x14ac:dyDescent="0.25">
      <c r="A20" s="8" t="s">
        <v>42</v>
      </c>
      <c r="B20" s="10"/>
      <c r="C20" s="13"/>
    </row>
    <row r="21" spans="1:3" ht="15" thickBot="1" x14ac:dyDescent="0.25">
      <c r="A21" s="8" t="s">
        <v>43</v>
      </c>
      <c r="B21" s="10"/>
      <c r="C21" s="13"/>
    </row>
    <row r="22" spans="1:3" ht="15" thickBot="1" x14ac:dyDescent="0.25">
      <c r="A22" s="8" t="s">
        <v>44</v>
      </c>
      <c r="B22" s="10"/>
      <c r="C22" s="13"/>
    </row>
    <row r="23" spans="1:3" ht="15" thickBot="1" x14ac:dyDescent="0.25">
      <c r="A23" s="8" t="s">
        <v>45</v>
      </c>
      <c r="B23" s="10"/>
      <c r="C23" s="13"/>
    </row>
    <row r="24" spans="1:3" ht="15" thickBot="1" x14ac:dyDescent="0.25">
      <c r="A24" s="8" t="s">
        <v>46</v>
      </c>
      <c r="B24" s="10"/>
      <c r="C24" s="13"/>
    </row>
    <row r="25" spans="1:3" ht="15" thickBot="1" x14ac:dyDescent="0.25">
      <c r="A25" s="8" t="s">
        <v>47</v>
      </c>
      <c r="B25" s="10"/>
      <c r="C25" s="13"/>
    </row>
    <row r="26" spans="1:3" ht="15" thickBot="1" x14ac:dyDescent="0.25">
      <c r="A26" s="8" t="s">
        <v>48</v>
      </c>
      <c r="B26" s="10"/>
      <c r="C26" s="13"/>
    </row>
    <row r="27" spans="1:3" ht="15" thickBot="1" x14ac:dyDescent="0.25">
      <c r="A27" s="8" t="s">
        <v>49</v>
      </c>
      <c r="B27" s="10"/>
      <c r="C27" s="13"/>
    </row>
    <row r="28" spans="1:3" ht="15" thickBot="1" x14ac:dyDescent="0.25">
      <c r="A28" s="8" t="s">
        <v>50</v>
      </c>
      <c r="B28" s="10"/>
      <c r="C28" s="13"/>
    </row>
    <row r="29" spans="1:3" ht="15" thickBot="1" x14ac:dyDescent="0.25">
      <c r="A29" s="8" t="s">
        <v>51</v>
      </c>
      <c r="B29" s="10"/>
      <c r="C29" s="13"/>
    </row>
    <row r="30" spans="1:3" ht="15" thickBot="1" x14ac:dyDescent="0.25">
      <c r="A30" s="8" t="s">
        <v>52</v>
      </c>
      <c r="B30" s="10"/>
      <c r="C30" s="13"/>
    </row>
    <row r="31" spans="1:3" ht="15" thickBot="1" x14ac:dyDescent="0.25">
      <c r="A31" s="8" t="s">
        <v>53</v>
      </c>
      <c r="B31" s="10"/>
      <c r="C31" s="13"/>
    </row>
    <row r="32" spans="1:3" ht="15" thickBot="1" x14ac:dyDescent="0.25">
      <c r="A32" s="8" t="s">
        <v>54</v>
      </c>
      <c r="B32" s="10"/>
      <c r="C32" s="13"/>
    </row>
    <row r="33" spans="1:3" ht="15" thickBot="1" x14ac:dyDescent="0.25">
      <c r="A33" s="8" t="s">
        <v>55</v>
      </c>
      <c r="B33" s="10"/>
      <c r="C33" s="13"/>
    </row>
    <row r="34" spans="1:3" ht="15" thickBot="1" x14ac:dyDescent="0.25">
      <c r="A34" s="8" t="s">
        <v>56</v>
      </c>
      <c r="B34" s="10"/>
      <c r="C34" s="13"/>
    </row>
    <row r="35" spans="1:3" ht="15" thickBot="1" x14ac:dyDescent="0.25">
      <c r="A35" s="8" t="s">
        <v>57</v>
      </c>
      <c r="B35" s="10"/>
      <c r="C35" s="13"/>
    </row>
    <row r="36" spans="1:3" ht="15" thickBot="1" x14ac:dyDescent="0.25">
      <c r="A36" s="8" t="s">
        <v>58</v>
      </c>
      <c r="B36" s="10"/>
      <c r="C36" s="13"/>
    </row>
    <row r="37" spans="1:3" ht="15" thickBot="1" x14ac:dyDescent="0.25">
      <c r="A37" s="8" t="s">
        <v>59</v>
      </c>
      <c r="B37" s="10"/>
      <c r="C37" s="13"/>
    </row>
    <row r="38" spans="1:3" ht="15" thickBot="1" x14ac:dyDescent="0.25">
      <c r="A38" s="8" t="s">
        <v>60</v>
      </c>
      <c r="B38" s="10"/>
      <c r="C38" s="13"/>
    </row>
    <row r="39" spans="1:3" ht="15" thickBot="1" x14ac:dyDescent="0.25">
      <c r="A39" s="8" t="s">
        <v>61</v>
      </c>
      <c r="B39" s="10"/>
      <c r="C39" s="13"/>
    </row>
    <row r="40" spans="1:3" ht="15" thickBot="1" x14ac:dyDescent="0.25">
      <c r="A40" s="8" t="s">
        <v>62</v>
      </c>
      <c r="B40" s="10"/>
      <c r="C40" s="13"/>
    </row>
    <row r="41" spans="1:3" ht="15" thickBot="1" x14ac:dyDescent="0.25">
      <c r="A41" s="8" t="s">
        <v>63</v>
      </c>
      <c r="B41" s="10"/>
      <c r="C41" s="13"/>
    </row>
    <row r="42" spans="1:3" ht="15" thickBot="1" x14ac:dyDescent="0.25">
      <c r="A42" s="8" t="s">
        <v>64</v>
      </c>
      <c r="B42" s="10"/>
      <c r="C42" s="13"/>
    </row>
    <row r="43" spans="1:3" ht="15" thickBot="1" x14ac:dyDescent="0.25">
      <c r="A43" s="8" t="s">
        <v>65</v>
      </c>
      <c r="B43" s="10"/>
      <c r="C43" s="13"/>
    </row>
    <row r="44" spans="1:3" ht="15" thickBot="1" x14ac:dyDescent="0.25">
      <c r="A44" s="8" t="s">
        <v>66</v>
      </c>
      <c r="B44" s="10"/>
      <c r="C44" s="13"/>
    </row>
    <row r="45" spans="1:3" ht="15" thickBot="1" x14ac:dyDescent="0.25">
      <c r="A45" s="8" t="s">
        <v>67</v>
      </c>
      <c r="B45" s="10"/>
      <c r="C45" s="13"/>
    </row>
    <row r="46" spans="1:3" ht="15" thickBot="1" x14ac:dyDescent="0.25">
      <c r="A46" s="8" t="s">
        <v>68</v>
      </c>
      <c r="B46" s="10"/>
      <c r="C46" s="13"/>
    </row>
    <row r="47" spans="1:3" ht="15" thickBot="1" x14ac:dyDescent="0.25">
      <c r="A47" s="8" t="s">
        <v>69</v>
      </c>
      <c r="B47" s="10"/>
      <c r="C47" s="13"/>
    </row>
    <row r="48" spans="1:3" ht="15" thickBot="1" x14ac:dyDescent="0.25">
      <c r="A48" s="8" t="s">
        <v>70</v>
      </c>
      <c r="B48" s="10"/>
      <c r="C48" s="13"/>
    </row>
    <row r="49" spans="1:3" ht="15" thickBot="1" x14ac:dyDescent="0.25">
      <c r="A49" s="8" t="s">
        <v>71</v>
      </c>
      <c r="B49" s="10"/>
      <c r="C49" s="13"/>
    </row>
    <row r="50" spans="1:3" ht="15" thickBot="1" x14ac:dyDescent="0.25">
      <c r="A50" s="8" t="s">
        <v>72</v>
      </c>
      <c r="B50" s="10"/>
      <c r="C50" s="13"/>
    </row>
    <row r="51" spans="1:3" ht="15" thickBot="1" x14ac:dyDescent="0.25">
      <c r="A51" s="8" t="s">
        <v>73</v>
      </c>
      <c r="B51" s="10"/>
      <c r="C51" s="13"/>
    </row>
    <row r="52" spans="1:3" ht="15" thickBot="1" x14ac:dyDescent="0.25">
      <c r="A52" s="22" t="s">
        <v>74</v>
      </c>
      <c r="B52" s="23"/>
      <c r="C52" s="24"/>
    </row>
    <row r="53" spans="1:3" ht="15" thickBot="1" x14ac:dyDescent="0.25">
      <c r="A53" s="15"/>
      <c r="B53" s="10"/>
      <c r="C53" s="13"/>
    </row>
    <row r="54" spans="1:3" ht="15" thickBot="1" x14ac:dyDescent="0.25">
      <c r="A54" s="25" t="s">
        <v>77</v>
      </c>
      <c r="B54" s="26"/>
      <c r="C54" s="2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730E2-EF8D-4A50-B3AE-44B49B95841C}">
  <dimension ref="C1:N14"/>
  <sheetViews>
    <sheetView rightToLeft="1" topLeftCell="C1" workbookViewId="0">
      <selection activeCell="L14" sqref="L14"/>
    </sheetView>
  </sheetViews>
  <sheetFormatPr defaultRowHeight="14.25" x14ac:dyDescent="0.2"/>
  <cols>
    <col min="4" max="4" width="10.25" style="48" bestFit="1" customWidth="1"/>
    <col min="5" max="5" width="9" style="48"/>
    <col min="6" max="7" width="9.875" style="48" bestFit="1" customWidth="1"/>
    <col min="8" max="8" width="5.875" style="48" bestFit="1" customWidth="1"/>
    <col min="9" max="9" width="11.875" style="48" bestFit="1" customWidth="1"/>
    <col min="10" max="10" width="7" style="48" bestFit="1" customWidth="1"/>
    <col min="11" max="11" width="27.125" style="48" bestFit="1" customWidth="1"/>
    <col min="12" max="12" width="14.5" style="48" bestFit="1" customWidth="1"/>
    <col min="13" max="13" width="6" style="48" bestFit="1" customWidth="1"/>
    <col min="14" max="14" width="5.75" style="48" bestFit="1" customWidth="1"/>
  </cols>
  <sheetData>
    <row r="1" spans="3:14" ht="15" thickBot="1" x14ac:dyDescent="0.25"/>
    <row r="2" spans="3:14" ht="30.75" thickBot="1" x14ac:dyDescent="0.25">
      <c r="D2" s="49" t="s">
        <v>193</v>
      </c>
      <c r="E2" s="50" t="s">
        <v>194</v>
      </c>
      <c r="F2" s="50" t="s">
        <v>195</v>
      </c>
      <c r="G2" s="50" t="s">
        <v>196</v>
      </c>
      <c r="H2" s="50" t="s">
        <v>197</v>
      </c>
      <c r="I2" s="50" t="s">
        <v>198</v>
      </c>
      <c r="J2" s="50" t="s">
        <v>199</v>
      </c>
      <c r="K2" s="50" t="s">
        <v>200</v>
      </c>
      <c r="L2" s="50" t="s">
        <v>201</v>
      </c>
      <c r="M2" s="50" t="s">
        <v>202</v>
      </c>
      <c r="N2" s="49" t="s">
        <v>203</v>
      </c>
    </row>
    <row r="3" spans="3:14" ht="29.25" thickBot="1" x14ac:dyDescent="0.25">
      <c r="C3" s="54" t="s">
        <v>204</v>
      </c>
      <c r="D3" s="51" t="s">
        <v>205</v>
      </c>
      <c r="E3" s="47" t="s">
        <v>206</v>
      </c>
      <c r="F3" s="47">
        <v>123456789</v>
      </c>
      <c r="G3" s="52">
        <v>29221</v>
      </c>
      <c r="H3" s="47">
        <v>8000</v>
      </c>
      <c r="I3" s="55">
        <v>12000</v>
      </c>
      <c r="J3" s="53">
        <v>0.185</v>
      </c>
      <c r="K3" s="47" t="s">
        <v>207</v>
      </c>
      <c r="L3" s="55">
        <v>1500000</v>
      </c>
      <c r="M3" s="47">
        <v>150</v>
      </c>
      <c r="N3" s="51"/>
    </row>
    <row r="4" spans="3:14" ht="15" thickBot="1" x14ac:dyDescent="0.25">
      <c r="D4" s="51"/>
      <c r="E4" s="47"/>
      <c r="F4" s="47"/>
      <c r="G4" s="47"/>
      <c r="H4" s="47"/>
      <c r="I4" s="47"/>
      <c r="J4" s="47"/>
      <c r="K4" s="47"/>
      <c r="L4" s="47"/>
      <c r="M4" s="47"/>
      <c r="N4" s="51"/>
    </row>
    <row r="5" spans="3:14" ht="15" thickBot="1" x14ac:dyDescent="0.25">
      <c r="D5" s="51"/>
      <c r="E5" s="47"/>
      <c r="F5" s="47"/>
      <c r="G5" s="47"/>
      <c r="H5" s="47"/>
      <c r="I5" s="47"/>
      <c r="J5" s="47"/>
      <c r="K5" s="47"/>
      <c r="L5" s="47"/>
      <c r="M5" s="47"/>
      <c r="N5" s="51"/>
    </row>
    <row r="6" spans="3:14" ht="15" thickBot="1" x14ac:dyDescent="0.25">
      <c r="D6" s="51"/>
      <c r="E6" s="47"/>
      <c r="F6" s="47"/>
      <c r="G6" s="47"/>
      <c r="H6" s="47"/>
      <c r="I6" s="47"/>
      <c r="J6" s="47"/>
      <c r="K6" s="47"/>
      <c r="L6" s="47"/>
      <c r="M6" s="47"/>
      <c r="N6" s="51"/>
    </row>
    <row r="7" spans="3:14" ht="15" thickBot="1" x14ac:dyDescent="0.25">
      <c r="D7" s="51"/>
      <c r="E7" s="47"/>
      <c r="F7" s="47"/>
      <c r="G7" s="47"/>
      <c r="H7" s="47"/>
      <c r="I7" s="47"/>
      <c r="J7" s="47"/>
      <c r="K7" s="47"/>
      <c r="L7" s="47"/>
      <c r="M7" s="47"/>
      <c r="N7" s="51"/>
    </row>
    <row r="8" spans="3:14" ht="15" thickBot="1" x14ac:dyDescent="0.25">
      <c r="D8" s="51"/>
      <c r="E8" s="47"/>
      <c r="F8" s="47"/>
      <c r="G8" s="47"/>
      <c r="H8" s="47"/>
      <c r="I8" s="47"/>
      <c r="J8" s="47"/>
      <c r="K8" s="47"/>
      <c r="L8" s="47"/>
      <c r="M8" s="47"/>
      <c r="N8" s="51"/>
    </row>
    <row r="9" spans="3:14" ht="15" thickBot="1" x14ac:dyDescent="0.25">
      <c r="D9" s="51"/>
      <c r="E9" s="47"/>
      <c r="F9" s="47"/>
      <c r="G9" s="47"/>
      <c r="H9" s="47"/>
      <c r="I9" s="47"/>
      <c r="J9" s="47"/>
      <c r="K9" s="47"/>
      <c r="L9" s="47"/>
      <c r="M9" s="47"/>
      <c r="N9" s="51"/>
    </row>
    <row r="10" spans="3:14" ht="15" thickBot="1" x14ac:dyDescent="0.25">
      <c r="D10" s="51"/>
      <c r="E10" s="47"/>
      <c r="F10" s="47"/>
      <c r="G10" s="47"/>
      <c r="H10" s="47"/>
      <c r="I10" s="47"/>
      <c r="J10" s="47"/>
      <c r="K10" s="47"/>
      <c r="L10" s="47"/>
      <c r="M10" s="47"/>
      <c r="N10" s="51"/>
    </row>
    <row r="11" spans="3:14" ht="15" thickBot="1" x14ac:dyDescent="0.25">
      <c r="D11" s="51"/>
      <c r="E11" s="47"/>
      <c r="F11" s="47"/>
      <c r="G11" s="47"/>
      <c r="H11" s="47"/>
      <c r="I11" s="47"/>
      <c r="J11" s="47"/>
      <c r="K11" s="47"/>
      <c r="L11" s="47"/>
      <c r="M11" s="47"/>
      <c r="N11" s="51"/>
    </row>
    <row r="12" spans="3:14" ht="15" thickBot="1" x14ac:dyDescent="0.25">
      <c r="D12" s="51"/>
      <c r="E12" s="47"/>
      <c r="F12" s="47"/>
      <c r="G12" s="47"/>
      <c r="H12" s="47"/>
      <c r="I12" s="47"/>
      <c r="J12" s="47"/>
      <c r="K12" s="47"/>
      <c r="L12" s="47"/>
      <c r="M12" s="47"/>
      <c r="N12" s="51"/>
    </row>
    <row r="13" spans="3:14" ht="15" thickBot="1" x14ac:dyDescent="0.25">
      <c r="D13" s="51"/>
      <c r="E13" s="47"/>
      <c r="F13" s="47"/>
      <c r="G13" s="47"/>
      <c r="H13" s="47"/>
      <c r="I13" s="47"/>
      <c r="J13" s="47"/>
      <c r="K13" s="47"/>
      <c r="L13" s="47"/>
      <c r="M13" s="47"/>
      <c r="N13" s="51"/>
    </row>
    <row r="14" spans="3:14" ht="15" thickBot="1" x14ac:dyDescent="0.25">
      <c r="D14" s="247" t="s">
        <v>11</v>
      </c>
      <c r="E14" s="248"/>
      <c r="F14" s="248"/>
      <c r="G14" s="248"/>
      <c r="H14" s="248"/>
      <c r="I14" s="248"/>
      <c r="J14" s="248"/>
      <c r="K14" s="249"/>
      <c r="L14" s="47"/>
      <c r="M14" s="47"/>
      <c r="N14" s="51"/>
    </row>
  </sheetData>
  <mergeCells count="1">
    <mergeCell ref="D14:K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0C800-A79E-40FE-8E73-FC63AF3C3034}">
  <dimension ref="C1:L16"/>
  <sheetViews>
    <sheetView rightToLeft="1" zoomScale="80" zoomScaleNormal="80" workbookViewId="0">
      <selection activeCell="G31" sqref="G31"/>
    </sheetView>
  </sheetViews>
  <sheetFormatPr defaultRowHeight="14.25" x14ac:dyDescent="0.2"/>
  <sheetData>
    <row r="1" spans="3:12" ht="18.75" thickBot="1" x14ac:dyDescent="0.3">
      <c r="C1" s="250" t="s">
        <v>217</v>
      </c>
      <c r="D1" s="251"/>
      <c r="E1" s="251"/>
      <c r="F1" s="251"/>
      <c r="G1" s="251"/>
      <c r="H1" s="251"/>
      <c r="I1" s="251"/>
      <c r="J1" s="251"/>
      <c r="K1" s="251"/>
      <c r="L1" s="252"/>
    </row>
    <row r="2" spans="3:12" ht="43.5" thickBot="1" x14ac:dyDescent="0.25">
      <c r="C2" s="57" t="s">
        <v>208</v>
      </c>
      <c r="D2" s="58" t="s">
        <v>209</v>
      </c>
      <c r="E2" s="58" t="s">
        <v>210</v>
      </c>
      <c r="F2" s="58" t="s">
        <v>193</v>
      </c>
      <c r="G2" s="58" t="s">
        <v>211</v>
      </c>
      <c r="H2" s="58" t="s">
        <v>212</v>
      </c>
      <c r="I2" s="58" t="s">
        <v>213</v>
      </c>
      <c r="J2" s="58" t="s">
        <v>214</v>
      </c>
      <c r="K2" s="58" t="s">
        <v>215</v>
      </c>
      <c r="L2" s="57" t="s">
        <v>216</v>
      </c>
    </row>
    <row r="3" spans="3:12" ht="15" thickBot="1" x14ac:dyDescent="0.25">
      <c r="C3" s="45"/>
      <c r="D3" s="46"/>
      <c r="E3" s="46"/>
      <c r="F3" s="46"/>
      <c r="G3" s="46"/>
      <c r="H3" s="46"/>
      <c r="I3" s="46"/>
      <c r="J3" s="46"/>
      <c r="K3" s="46"/>
      <c r="L3" s="45"/>
    </row>
    <row r="4" spans="3:12" ht="15" thickBot="1" x14ac:dyDescent="0.25">
      <c r="C4" s="45"/>
      <c r="D4" s="46"/>
      <c r="E4" s="46"/>
      <c r="F4" s="46"/>
      <c r="G4" s="46"/>
      <c r="H4" s="46"/>
      <c r="I4" s="46"/>
      <c r="J4" s="46"/>
      <c r="K4" s="46"/>
      <c r="L4" s="45"/>
    </row>
    <row r="5" spans="3:12" ht="15" thickBot="1" x14ac:dyDescent="0.25">
      <c r="C5" s="45"/>
      <c r="D5" s="46"/>
      <c r="E5" s="46"/>
      <c r="F5" s="46"/>
      <c r="G5" s="46"/>
      <c r="H5" s="46"/>
      <c r="I5" s="46"/>
      <c r="J5" s="46"/>
      <c r="K5" s="46"/>
      <c r="L5" s="45"/>
    </row>
    <row r="6" spans="3:12" ht="15" thickBot="1" x14ac:dyDescent="0.25">
      <c r="C6" s="45"/>
      <c r="D6" s="46"/>
      <c r="E6" s="46"/>
      <c r="F6" s="46"/>
      <c r="G6" s="46"/>
      <c r="H6" s="46"/>
      <c r="I6" s="46"/>
      <c r="J6" s="46"/>
      <c r="K6" s="46"/>
      <c r="L6" s="45"/>
    </row>
    <row r="7" spans="3:12" ht="15" thickBot="1" x14ac:dyDescent="0.25">
      <c r="C7" s="45"/>
      <c r="D7" s="46"/>
      <c r="E7" s="46"/>
      <c r="F7" s="46"/>
      <c r="G7" s="46"/>
      <c r="H7" s="46"/>
      <c r="I7" s="46"/>
      <c r="J7" s="46"/>
      <c r="K7" s="46"/>
      <c r="L7" s="45"/>
    </row>
    <row r="9" spans="3:12" ht="15" thickBot="1" x14ac:dyDescent="0.25"/>
    <row r="10" spans="3:12" ht="18.75" thickBot="1" x14ac:dyDescent="0.3">
      <c r="C10" s="250" t="s">
        <v>221</v>
      </c>
      <c r="D10" s="251"/>
      <c r="E10" s="251"/>
      <c r="F10" s="251"/>
      <c r="G10" s="251"/>
      <c r="H10" s="251"/>
      <c r="I10" s="251"/>
      <c r="J10" s="251"/>
      <c r="K10" s="251"/>
      <c r="L10" s="252"/>
    </row>
    <row r="11" spans="3:12" ht="43.5" thickBot="1" x14ac:dyDescent="0.25">
      <c r="C11" s="57" t="s">
        <v>209</v>
      </c>
      <c r="D11" s="58" t="s">
        <v>210</v>
      </c>
      <c r="E11" s="58" t="s">
        <v>193</v>
      </c>
      <c r="F11" s="58" t="s">
        <v>218</v>
      </c>
      <c r="G11" s="58" t="s">
        <v>211</v>
      </c>
      <c r="H11" s="58" t="s">
        <v>212</v>
      </c>
      <c r="I11" s="58" t="s">
        <v>219</v>
      </c>
      <c r="J11" s="58" t="s">
        <v>214</v>
      </c>
      <c r="K11" s="58" t="s">
        <v>220</v>
      </c>
      <c r="L11" s="57" t="s">
        <v>216</v>
      </c>
    </row>
    <row r="12" spans="3:12" ht="15" thickBot="1" x14ac:dyDescent="0.25">
      <c r="C12" s="45"/>
      <c r="D12" s="46"/>
      <c r="E12" s="46"/>
      <c r="F12" s="46"/>
      <c r="G12" s="46"/>
      <c r="H12" s="46"/>
      <c r="I12" s="46"/>
      <c r="J12" s="46"/>
      <c r="K12" s="46"/>
      <c r="L12" s="45"/>
    </row>
    <row r="13" spans="3:12" ht="15" thickBot="1" x14ac:dyDescent="0.25">
      <c r="C13" s="45"/>
      <c r="D13" s="46"/>
      <c r="E13" s="46"/>
      <c r="F13" s="46"/>
      <c r="G13" s="46"/>
      <c r="H13" s="46"/>
      <c r="I13" s="46"/>
      <c r="J13" s="46"/>
      <c r="K13" s="46"/>
      <c r="L13" s="45"/>
    </row>
    <row r="14" spans="3:12" ht="15" thickBot="1" x14ac:dyDescent="0.25">
      <c r="C14" s="45"/>
      <c r="D14" s="46"/>
      <c r="E14" s="46"/>
      <c r="F14" s="46"/>
      <c r="G14" s="46"/>
      <c r="H14" s="46"/>
      <c r="I14" s="46"/>
      <c r="J14" s="46"/>
      <c r="K14" s="46"/>
      <c r="L14" s="45"/>
    </row>
    <row r="15" spans="3:12" ht="15" thickBot="1" x14ac:dyDescent="0.25">
      <c r="C15" s="45"/>
      <c r="D15" s="46"/>
      <c r="E15" s="46"/>
      <c r="F15" s="46"/>
      <c r="G15" s="46"/>
      <c r="H15" s="46"/>
      <c r="I15" s="46"/>
      <c r="J15" s="46"/>
      <c r="K15" s="46"/>
      <c r="L15" s="45"/>
    </row>
    <row r="16" spans="3:12" ht="15" thickBot="1" x14ac:dyDescent="0.25">
      <c r="C16" s="45"/>
      <c r="D16" s="46"/>
      <c r="E16" s="46"/>
      <c r="F16" s="46"/>
      <c r="G16" s="46"/>
      <c r="H16" s="46"/>
      <c r="I16" s="46"/>
      <c r="J16" s="46"/>
      <c r="K16" s="46"/>
      <c r="L16" s="45"/>
    </row>
  </sheetData>
  <mergeCells count="2">
    <mergeCell ref="C1:L1"/>
    <mergeCell ref="C10:L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85073-E864-4021-98A8-D05619A2A16B}">
  <dimension ref="A1:F31"/>
  <sheetViews>
    <sheetView rightToLeft="1" workbookViewId="0">
      <selection activeCell="E3" sqref="E3"/>
    </sheetView>
  </sheetViews>
  <sheetFormatPr defaultRowHeight="14.25" x14ac:dyDescent="0.2"/>
  <cols>
    <col min="2" max="2" width="28" bestFit="1" customWidth="1"/>
    <col min="3" max="3" width="10.875" bestFit="1" customWidth="1"/>
    <col min="5" max="5" width="12.25" bestFit="1" customWidth="1"/>
    <col min="6" max="6" width="11.625" bestFit="1" customWidth="1"/>
  </cols>
  <sheetData>
    <row r="1" spans="1:6" ht="15" thickBot="1" x14ac:dyDescent="0.25"/>
    <row r="2" spans="1:6" ht="15.75" thickBot="1" x14ac:dyDescent="0.3">
      <c r="A2" s="253" t="s">
        <v>161</v>
      </c>
      <c r="B2" s="254"/>
      <c r="C2" s="255"/>
      <c r="D2" s="27"/>
      <c r="E2" s="41" t="s">
        <v>171</v>
      </c>
      <c r="F2" s="42" t="s">
        <v>172</v>
      </c>
    </row>
    <row r="3" spans="1:6" x14ac:dyDescent="0.2">
      <c r="A3" s="28" t="s">
        <v>165</v>
      </c>
      <c r="B3" s="29" t="s">
        <v>162</v>
      </c>
      <c r="C3" s="30">
        <f>F3</f>
        <v>0</v>
      </c>
      <c r="D3" s="29"/>
      <c r="E3" s="35">
        <f>תזרים!J110</f>
        <v>0</v>
      </c>
      <c r="F3" s="30">
        <f>E3*12</f>
        <v>0</v>
      </c>
    </row>
    <row r="4" spans="1:6" x14ac:dyDescent="0.2">
      <c r="A4" s="28" t="s">
        <v>166</v>
      </c>
      <c r="B4" s="29" t="s">
        <v>163</v>
      </c>
      <c r="C4" s="37">
        <f>F6</f>
        <v>0</v>
      </c>
      <c r="D4" s="29"/>
      <c r="E4" s="28"/>
      <c r="F4" s="31"/>
    </row>
    <row r="5" spans="1:6" ht="15" x14ac:dyDescent="0.25">
      <c r="A5" s="28" t="s">
        <v>167</v>
      </c>
      <c r="B5" s="29" t="s">
        <v>164</v>
      </c>
      <c r="C5" s="37">
        <f>C3-C4</f>
        <v>0</v>
      </c>
      <c r="D5" s="29"/>
      <c r="E5" s="39" t="s">
        <v>173</v>
      </c>
      <c r="F5" s="40" t="s">
        <v>174</v>
      </c>
    </row>
    <row r="6" spans="1:6" ht="15" thickBot="1" x14ac:dyDescent="0.25">
      <c r="A6" s="32" t="s">
        <v>169</v>
      </c>
      <c r="B6" s="33" t="s">
        <v>170</v>
      </c>
      <c r="C6" s="38" t="e">
        <f>(C5/C3)</f>
        <v>#DIV/0!</v>
      </c>
      <c r="D6" s="33"/>
      <c r="E6" s="36">
        <f>תזרים!J98</f>
        <v>0</v>
      </c>
      <c r="F6" s="34">
        <f>E6*12</f>
        <v>0</v>
      </c>
    </row>
    <row r="8" spans="1:6" ht="15" thickBot="1" x14ac:dyDescent="0.25"/>
    <row r="9" spans="1:6" ht="15.75" thickBot="1" x14ac:dyDescent="0.3">
      <c r="A9" s="253" t="s">
        <v>175</v>
      </c>
      <c r="B9" s="254"/>
      <c r="C9" s="255"/>
    </row>
    <row r="10" spans="1:6" x14ac:dyDescent="0.2">
      <c r="A10" s="28" t="s">
        <v>165</v>
      </c>
      <c r="B10" s="29" t="s">
        <v>163</v>
      </c>
      <c r="C10" s="30">
        <f>F6</f>
        <v>0</v>
      </c>
    </row>
    <row r="11" spans="1:6" x14ac:dyDescent="0.2">
      <c r="A11" s="28" t="s">
        <v>166</v>
      </c>
      <c r="B11" s="29" t="s">
        <v>176</v>
      </c>
      <c r="C11" s="30">
        <f>E6</f>
        <v>0</v>
      </c>
    </row>
    <row r="12" spans="1:6" x14ac:dyDescent="0.2">
      <c r="A12" s="28" t="s">
        <v>167</v>
      </c>
      <c r="B12" s="29" t="s">
        <v>177</v>
      </c>
      <c r="C12" s="30">
        <f>C11*3</f>
        <v>0</v>
      </c>
    </row>
    <row r="13" spans="1:6" ht="15" thickBot="1" x14ac:dyDescent="0.25">
      <c r="A13" s="43" t="s">
        <v>168</v>
      </c>
      <c r="B13" s="33" t="s">
        <v>178</v>
      </c>
      <c r="C13" s="34">
        <f>C11*6</f>
        <v>0</v>
      </c>
    </row>
    <row r="15" spans="1:6" ht="15" thickBot="1" x14ac:dyDescent="0.25"/>
    <row r="16" spans="1:6" ht="15.75" thickBot="1" x14ac:dyDescent="0.3">
      <c r="A16" s="253" t="s">
        <v>179</v>
      </c>
      <c r="B16" s="254"/>
      <c r="C16" s="255"/>
    </row>
    <row r="17" spans="1:3" x14ac:dyDescent="0.2">
      <c r="A17" s="28" t="s">
        <v>165</v>
      </c>
      <c r="B17" s="29" t="s">
        <v>162</v>
      </c>
      <c r="C17" s="30">
        <f>F3</f>
        <v>0</v>
      </c>
    </row>
    <row r="18" spans="1:3" x14ac:dyDescent="0.2">
      <c r="A18" s="28" t="s">
        <v>166</v>
      </c>
      <c r="B18" s="29" t="s">
        <v>180</v>
      </c>
      <c r="C18" s="44">
        <v>0.28000000000000003</v>
      </c>
    </row>
    <row r="19" spans="1:3" ht="15" thickBot="1" x14ac:dyDescent="0.25">
      <c r="A19" s="32" t="s">
        <v>167</v>
      </c>
      <c r="B19" s="33" t="s">
        <v>181</v>
      </c>
      <c r="C19" s="34">
        <f>C17*C18</f>
        <v>0</v>
      </c>
    </row>
    <row r="21" spans="1:3" ht="15" thickBot="1" x14ac:dyDescent="0.25"/>
    <row r="22" spans="1:3" ht="15.75" thickBot="1" x14ac:dyDescent="0.3">
      <c r="A22" s="253" t="s">
        <v>184</v>
      </c>
      <c r="B22" s="254"/>
      <c r="C22" s="255"/>
    </row>
    <row r="23" spans="1:3" x14ac:dyDescent="0.2">
      <c r="A23" s="28" t="s">
        <v>165</v>
      </c>
      <c r="B23" s="29" t="s">
        <v>162</v>
      </c>
      <c r="C23" s="30">
        <f>F3</f>
        <v>0</v>
      </c>
    </row>
    <row r="24" spans="1:3" x14ac:dyDescent="0.2">
      <c r="A24" s="28" t="s">
        <v>166</v>
      </c>
      <c r="B24" s="29" t="s">
        <v>182</v>
      </c>
      <c r="C24" s="44">
        <v>0.2</v>
      </c>
    </row>
    <row r="25" spans="1:3" ht="15" thickBot="1" x14ac:dyDescent="0.25">
      <c r="A25" s="32" t="s">
        <v>167</v>
      </c>
      <c r="B25" s="33" t="s">
        <v>183</v>
      </c>
      <c r="C25" s="34">
        <f>C23*C24</f>
        <v>0</v>
      </c>
    </row>
    <row r="27" spans="1:3" ht="15" thickBot="1" x14ac:dyDescent="0.25"/>
    <row r="28" spans="1:3" ht="15.75" thickBot="1" x14ac:dyDescent="0.3">
      <c r="A28" s="253" t="s">
        <v>185</v>
      </c>
      <c r="B28" s="254"/>
      <c r="C28" s="255"/>
    </row>
    <row r="29" spans="1:3" x14ac:dyDescent="0.2">
      <c r="A29" s="28" t="s">
        <v>165</v>
      </c>
      <c r="B29" s="29" t="s">
        <v>162</v>
      </c>
      <c r="C29" s="30">
        <f>F3</f>
        <v>0</v>
      </c>
    </row>
    <row r="30" spans="1:3" x14ac:dyDescent="0.2">
      <c r="A30" s="28" t="s">
        <v>166</v>
      </c>
      <c r="B30" s="29" t="s">
        <v>186</v>
      </c>
      <c r="C30" s="44">
        <v>0.4</v>
      </c>
    </row>
    <row r="31" spans="1:3" ht="15" thickBot="1" x14ac:dyDescent="0.25">
      <c r="A31" s="32" t="s">
        <v>167</v>
      </c>
      <c r="B31" s="33" t="s">
        <v>187</v>
      </c>
      <c r="C31" s="34">
        <f>C29*C30</f>
        <v>0</v>
      </c>
    </row>
  </sheetData>
  <mergeCells count="5">
    <mergeCell ref="A2:C2"/>
    <mergeCell ref="A9:C9"/>
    <mergeCell ref="A16:C16"/>
    <mergeCell ref="A22:C22"/>
    <mergeCell ref="A28:C2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CE5F7-9678-4296-B196-F2951FB55AFF}">
  <dimension ref="B4:G17"/>
  <sheetViews>
    <sheetView rightToLeft="1" workbookViewId="0">
      <selection activeCell="C16" sqref="C16"/>
    </sheetView>
  </sheetViews>
  <sheetFormatPr defaultRowHeight="14.25" x14ac:dyDescent="0.2"/>
  <cols>
    <col min="1" max="1" width="9" style="115"/>
    <col min="2" max="2" width="32.375" style="115" bestFit="1" customWidth="1"/>
    <col min="3" max="3" width="16.125" style="115" bestFit="1" customWidth="1"/>
    <col min="4" max="6" width="9" style="115"/>
    <col min="7" max="7" width="39.375" style="115" bestFit="1" customWidth="1"/>
    <col min="8" max="16384" width="9" style="115"/>
  </cols>
  <sheetData>
    <row r="4" spans="2:7" ht="15" thickBot="1" x14ac:dyDescent="0.25"/>
    <row r="5" spans="2:7" ht="18" x14ac:dyDescent="0.25">
      <c r="B5" s="189" t="str">
        <f>IF(C5=0,"הפקדה שוטפת","הפקדה חד פעמית")</f>
        <v>הפקדה חד פעמית</v>
      </c>
      <c r="C5" s="190">
        <v>1</v>
      </c>
      <c r="G5" s="115" t="s">
        <v>19</v>
      </c>
    </row>
    <row r="6" spans="2:7" ht="18" x14ac:dyDescent="0.25">
      <c r="B6" s="191" t="str">
        <f>"גובה "&amp;B5</f>
        <v>גובה הפקדה חד פעמית</v>
      </c>
      <c r="C6" s="192">
        <v>20000</v>
      </c>
      <c r="G6" s="115" t="s">
        <v>20</v>
      </c>
    </row>
    <row r="7" spans="2:7" ht="18" x14ac:dyDescent="0.25">
      <c r="B7" s="193" t="s">
        <v>12</v>
      </c>
      <c r="C7" s="194">
        <v>8.0000000000000002E-3</v>
      </c>
      <c r="G7" s="115" t="s">
        <v>21</v>
      </c>
    </row>
    <row r="8" spans="2:7" ht="18" hidden="1" x14ac:dyDescent="0.25">
      <c r="B8" s="193" t="s">
        <v>0</v>
      </c>
      <c r="C8" s="195">
        <f>(1+((1+C9)/(1+C7)-1))^(1/12)-1</f>
        <v>5.7659655123336595E-3</v>
      </c>
    </row>
    <row r="9" spans="2:7" ht="18" x14ac:dyDescent="0.25">
      <c r="B9" s="193" t="s">
        <v>18</v>
      </c>
      <c r="C9" s="194">
        <v>0.08</v>
      </c>
      <c r="G9" s="115" t="s">
        <v>22</v>
      </c>
    </row>
    <row r="10" spans="2:7" ht="18" x14ac:dyDescent="0.25">
      <c r="B10" s="193" t="s">
        <v>13</v>
      </c>
      <c r="C10" s="196">
        <v>35</v>
      </c>
      <c r="G10" s="115" t="s">
        <v>23</v>
      </c>
    </row>
    <row r="11" spans="2:7" ht="18" x14ac:dyDescent="0.25">
      <c r="B11" s="193" t="s">
        <v>14</v>
      </c>
      <c r="C11" s="196">
        <v>40</v>
      </c>
      <c r="G11" s="115" t="s">
        <v>24</v>
      </c>
    </row>
    <row r="12" spans="2:7" ht="18" hidden="1" x14ac:dyDescent="0.25">
      <c r="B12" s="193" t="s">
        <v>15</v>
      </c>
      <c r="C12" s="197">
        <f>(C11-C10)*12</f>
        <v>60</v>
      </c>
    </row>
    <row r="13" spans="2:7" ht="18" hidden="1" x14ac:dyDescent="0.25">
      <c r="B13" s="191" t="s">
        <v>16</v>
      </c>
      <c r="C13" s="198">
        <f>1/(1+i)</f>
        <v>0.99426709024758408</v>
      </c>
    </row>
    <row r="14" spans="2:7" ht="18" hidden="1" x14ac:dyDescent="0.25">
      <c r="B14" s="191" t="s">
        <v>17</v>
      </c>
      <c r="C14" s="198">
        <f>1-v</f>
        <v>5.7329097524159156E-3</v>
      </c>
    </row>
    <row r="15" spans="2:7" ht="18" x14ac:dyDescent="0.25">
      <c r="B15" s="199"/>
      <c r="C15" s="200"/>
    </row>
    <row r="16" spans="2:7" ht="18" x14ac:dyDescent="0.25">
      <c r="B16" s="201" t="str">
        <f>"חסכון 'חזוי' בגיל "&amp;C11&amp;" בסוף חודש"</f>
        <v>חסכון 'חזוי' בגיל 40 בסוף חודש</v>
      </c>
      <c r="C16" s="204">
        <f>SA*(1+i)^n*IF(C5=1,1,((1-v^n)/d))</f>
        <v>28238.791872434023</v>
      </c>
    </row>
    <row r="17" spans="2:3" ht="18.75" thickBot="1" x14ac:dyDescent="0.3">
      <c r="B17" s="202"/>
      <c r="C17" s="203"/>
    </row>
  </sheetData>
  <sheetProtection sheet="1" objects="1" scenarios="1"/>
  <dataValidations count="1">
    <dataValidation type="list" allowBlank="1" showInputMessage="1" showErrorMessage="1" promptTitle="אופן הפקדה" prompt="0 = שוטף_x000a_1 = חד פעמי" sqref="C5" xr:uid="{1EF449C5-5F5D-4C9C-B7C7-087ABA51F27D}">
      <formula1>"0,1"</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AF7A-D110-435D-A705-CCDD2880F180}">
  <dimension ref="B3:I37"/>
  <sheetViews>
    <sheetView rightToLeft="1" workbookViewId="0">
      <selection activeCell="B37" sqref="B37"/>
    </sheetView>
  </sheetViews>
  <sheetFormatPr defaultRowHeight="14.25" x14ac:dyDescent="0.2"/>
  <cols>
    <col min="1" max="1" width="9" style="115"/>
    <col min="2" max="9" width="13.125" style="115" bestFit="1" customWidth="1"/>
    <col min="10" max="16384" width="9" style="115"/>
  </cols>
  <sheetData>
    <row r="3" spans="2:9" ht="30" x14ac:dyDescent="0.2">
      <c r="B3" s="205" t="s">
        <v>1</v>
      </c>
      <c r="C3" s="205" t="s">
        <v>2</v>
      </c>
      <c r="D3" s="205" t="s">
        <v>3</v>
      </c>
      <c r="E3" s="205" t="s">
        <v>4</v>
      </c>
      <c r="F3" s="205" t="s">
        <v>5</v>
      </c>
      <c r="G3" s="205" t="s">
        <v>6</v>
      </c>
      <c r="H3" s="205" t="s">
        <v>7</v>
      </c>
      <c r="I3" s="205" t="s">
        <v>8</v>
      </c>
    </row>
    <row r="4" spans="2:9" x14ac:dyDescent="0.2">
      <c r="B4" s="206">
        <f>'יחסים פיננסיים'!F6</f>
        <v>0</v>
      </c>
      <c r="C4" s="212">
        <f>FV($B$29,B$30,,-$B4)</f>
        <v>0</v>
      </c>
      <c r="D4" s="212">
        <f>FV($B$29,C$30,,-$B4)</f>
        <v>0</v>
      </c>
      <c r="E4" s="213">
        <f>FV(B29,D30,,-B4)</f>
        <v>0</v>
      </c>
      <c r="F4" s="213">
        <f>FV(B29,E30,,-B4)</f>
        <v>0</v>
      </c>
      <c r="G4" s="213">
        <f>FV($B$29,F30,,-C4)</f>
        <v>0</v>
      </c>
      <c r="H4" s="213">
        <f>FV($B$29,G30,,-D4)</f>
        <v>0</v>
      </c>
      <c r="I4" s="213">
        <f>FV($B$29,H30,,-E4)</f>
        <v>0</v>
      </c>
    </row>
    <row r="5" spans="2:9" x14ac:dyDescent="0.2">
      <c r="B5" s="206"/>
      <c r="C5" s="207"/>
      <c r="D5" s="208"/>
      <c r="E5" s="208"/>
      <c r="F5" s="208"/>
      <c r="G5" s="208"/>
      <c r="H5" s="208"/>
      <c r="I5" s="207"/>
    </row>
    <row r="6" spans="2:9" hidden="1" x14ac:dyDescent="0.2">
      <c r="B6" s="206"/>
      <c r="C6" s="207"/>
      <c r="D6" s="208"/>
      <c r="E6" s="208"/>
      <c r="F6" s="208"/>
      <c r="G6" s="208"/>
      <c r="H6" s="208"/>
      <c r="I6" s="207"/>
    </row>
    <row r="7" spans="2:9" hidden="1" x14ac:dyDescent="0.2">
      <c r="B7" s="206"/>
      <c r="C7" s="207"/>
      <c r="D7" s="208"/>
      <c r="E7" s="208"/>
      <c r="F7" s="208"/>
      <c r="G7" s="208"/>
      <c r="H7" s="208"/>
      <c r="I7" s="207"/>
    </row>
    <row r="8" spans="2:9" hidden="1" x14ac:dyDescent="0.2">
      <c r="B8" s="206"/>
      <c r="C8" s="207"/>
      <c r="D8" s="207"/>
      <c r="E8" s="207"/>
      <c r="F8" s="207"/>
      <c r="G8" s="207"/>
      <c r="H8" s="207"/>
      <c r="I8" s="207"/>
    </row>
    <row r="9" spans="2:9" hidden="1" x14ac:dyDescent="0.2">
      <c r="B9" s="206"/>
      <c r="C9" s="207"/>
      <c r="D9" s="207"/>
      <c r="E9" s="207"/>
      <c r="F9" s="207"/>
      <c r="G9" s="207"/>
      <c r="H9" s="207"/>
      <c r="I9" s="207"/>
    </row>
    <row r="10" spans="2:9" hidden="1" x14ac:dyDescent="0.2">
      <c r="B10" s="206"/>
      <c r="C10" s="207"/>
      <c r="D10" s="207"/>
      <c r="E10" s="207"/>
      <c r="F10" s="207"/>
      <c r="G10" s="207"/>
      <c r="H10" s="207"/>
      <c r="I10" s="207"/>
    </row>
    <row r="11" spans="2:9" hidden="1" x14ac:dyDescent="0.2">
      <c r="B11" s="206"/>
      <c r="C11" s="207"/>
      <c r="D11" s="207"/>
      <c r="E11" s="207"/>
      <c r="F11" s="207"/>
      <c r="G11" s="207"/>
      <c r="H11" s="207"/>
      <c r="I11" s="207"/>
    </row>
    <row r="12" spans="2:9" hidden="1" x14ac:dyDescent="0.2">
      <c r="B12" s="206"/>
      <c r="C12" s="207"/>
      <c r="D12" s="207"/>
      <c r="E12" s="207"/>
      <c r="F12" s="207"/>
      <c r="G12" s="207"/>
      <c r="H12" s="207"/>
      <c r="I12" s="207"/>
    </row>
    <row r="13" spans="2:9" hidden="1" x14ac:dyDescent="0.2">
      <c r="B13" s="206"/>
      <c r="C13" s="207"/>
      <c r="D13" s="207"/>
      <c r="E13" s="207"/>
      <c r="F13" s="207"/>
      <c r="G13" s="207"/>
      <c r="H13" s="207"/>
      <c r="I13" s="207"/>
    </row>
    <row r="14" spans="2:9" hidden="1" x14ac:dyDescent="0.2">
      <c r="B14" s="206"/>
      <c r="C14" s="207"/>
      <c r="D14" s="207"/>
      <c r="E14" s="207"/>
      <c r="F14" s="207"/>
      <c r="G14" s="207"/>
      <c r="H14" s="207"/>
      <c r="I14" s="207"/>
    </row>
    <row r="15" spans="2:9" hidden="1" x14ac:dyDescent="0.2">
      <c r="B15" s="206"/>
      <c r="C15" s="207"/>
      <c r="D15" s="207"/>
      <c r="E15" s="207"/>
      <c r="F15" s="207"/>
      <c r="G15" s="207"/>
      <c r="H15" s="207"/>
      <c r="I15" s="207"/>
    </row>
    <row r="16" spans="2:9" hidden="1" x14ac:dyDescent="0.2">
      <c r="B16" s="206"/>
      <c r="C16" s="207"/>
      <c r="D16" s="207"/>
      <c r="E16" s="207"/>
      <c r="F16" s="207"/>
      <c r="G16" s="207"/>
      <c r="H16" s="207"/>
      <c r="I16" s="207"/>
    </row>
    <row r="17" spans="2:9" hidden="1" x14ac:dyDescent="0.2">
      <c r="B17" s="206"/>
      <c r="C17" s="207"/>
      <c r="D17" s="207"/>
      <c r="E17" s="207"/>
      <c r="F17" s="207"/>
      <c r="G17" s="207"/>
      <c r="H17" s="207"/>
      <c r="I17" s="207"/>
    </row>
    <row r="18" spans="2:9" hidden="1" x14ac:dyDescent="0.2">
      <c r="B18" s="206"/>
      <c r="C18" s="207"/>
      <c r="D18" s="207"/>
      <c r="E18" s="207"/>
      <c r="F18" s="207"/>
      <c r="G18" s="207"/>
      <c r="H18" s="207"/>
      <c r="I18" s="207"/>
    </row>
    <row r="19" spans="2:9" hidden="1" x14ac:dyDescent="0.2">
      <c r="B19" s="206"/>
      <c r="C19" s="207"/>
      <c r="D19" s="207"/>
      <c r="E19" s="207"/>
      <c r="F19" s="207"/>
      <c r="G19" s="207"/>
      <c r="H19" s="207"/>
      <c r="I19" s="207"/>
    </row>
    <row r="20" spans="2:9" hidden="1" x14ac:dyDescent="0.2">
      <c r="B20" s="206"/>
      <c r="C20" s="207"/>
      <c r="D20" s="207"/>
      <c r="E20" s="207"/>
      <c r="F20" s="207"/>
      <c r="G20" s="207"/>
      <c r="H20" s="207"/>
      <c r="I20" s="207"/>
    </row>
    <row r="21" spans="2:9" hidden="1" x14ac:dyDescent="0.2">
      <c r="B21" s="206"/>
      <c r="C21" s="207"/>
      <c r="D21" s="207"/>
      <c r="E21" s="207"/>
      <c r="F21" s="207"/>
      <c r="G21" s="207"/>
      <c r="H21" s="207"/>
      <c r="I21" s="207"/>
    </row>
    <row r="22" spans="2:9" hidden="1" x14ac:dyDescent="0.2">
      <c r="B22" s="206"/>
      <c r="C22" s="207"/>
      <c r="D22" s="207"/>
      <c r="E22" s="207"/>
      <c r="F22" s="207"/>
      <c r="G22" s="207"/>
      <c r="H22" s="207"/>
      <c r="I22" s="207"/>
    </row>
    <row r="23" spans="2:9" hidden="1" x14ac:dyDescent="0.2">
      <c r="B23" s="206"/>
      <c r="C23" s="207"/>
      <c r="D23" s="207"/>
      <c r="E23" s="207"/>
      <c r="F23" s="207"/>
      <c r="G23" s="207"/>
      <c r="H23" s="207"/>
      <c r="I23" s="207"/>
    </row>
    <row r="24" spans="2:9" hidden="1" x14ac:dyDescent="0.2">
      <c r="B24" s="206"/>
      <c r="C24" s="207"/>
      <c r="D24" s="207"/>
      <c r="E24" s="207"/>
      <c r="F24" s="207"/>
      <c r="G24" s="207"/>
      <c r="H24" s="207"/>
      <c r="I24" s="207"/>
    </row>
    <row r="25" spans="2:9" hidden="1" x14ac:dyDescent="0.2">
      <c r="B25" s="206"/>
      <c r="C25" s="207"/>
      <c r="D25" s="207"/>
      <c r="E25" s="207"/>
      <c r="F25" s="207"/>
      <c r="G25" s="207"/>
      <c r="H25" s="207"/>
      <c r="I25" s="207"/>
    </row>
    <row r="26" spans="2:9" hidden="1" x14ac:dyDescent="0.2">
      <c r="B26" s="206"/>
      <c r="C26" s="207"/>
      <c r="D26" s="207"/>
      <c r="E26" s="207"/>
      <c r="F26" s="207"/>
      <c r="G26" s="207"/>
      <c r="H26" s="207"/>
      <c r="I26" s="207"/>
    </row>
    <row r="27" spans="2:9" x14ac:dyDescent="0.2">
      <c r="B27" s="206"/>
      <c r="C27" s="207"/>
      <c r="D27" s="207"/>
      <c r="E27" s="207"/>
      <c r="F27" s="207"/>
      <c r="G27" s="207"/>
      <c r="H27" s="207"/>
      <c r="I27" s="207"/>
    </row>
    <row r="28" spans="2:9" ht="15" x14ac:dyDescent="0.25">
      <c r="B28" s="209" t="s">
        <v>25</v>
      </c>
    </row>
    <row r="29" spans="2:9" ht="15" x14ac:dyDescent="0.25">
      <c r="B29" s="210">
        <v>0.01</v>
      </c>
      <c r="D29" s="115" t="s">
        <v>26</v>
      </c>
    </row>
    <row r="30" spans="2:9" hidden="1" x14ac:dyDescent="0.2">
      <c r="B30" s="115">
        <v>5</v>
      </c>
      <c r="C30" s="115">
        <v>10</v>
      </c>
      <c r="D30" s="115">
        <v>15</v>
      </c>
      <c r="E30" s="115">
        <v>20</v>
      </c>
      <c r="F30" s="115">
        <v>25</v>
      </c>
      <c r="G30" s="115">
        <v>30</v>
      </c>
      <c r="H30" s="115">
        <v>35</v>
      </c>
    </row>
    <row r="37" spans="4:4" ht="23.25" x14ac:dyDescent="0.35">
      <c r="D37" s="211" t="s">
        <v>10</v>
      </c>
    </row>
  </sheetData>
  <sheetProtection sheet="1" objects="1" scenario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E6829-B2E7-40B0-BCC8-445FF2975952}">
  <dimension ref="A1:I33"/>
  <sheetViews>
    <sheetView rightToLeft="1" workbookViewId="0">
      <selection activeCell="G28" sqref="G28"/>
    </sheetView>
  </sheetViews>
  <sheetFormatPr defaultRowHeight="14.25" x14ac:dyDescent="0.2"/>
  <cols>
    <col min="1" max="1" width="14" style="115" bestFit="1" customWidth="1"/>
    <col min="2" max="2" width="9" style="115"/>
    <col min="3" max="3" width="19" style="115" bestFit="1" customWidth="1"/>
    <col min="4" max="4" width="4.75" style="115" bestFit="1" customWidth="1"/>
    <col min="5" max="5" width="18.75" style="115" customWidth="1"/>
    <col min="6" max="6" width="18.125" style="115" bestFit="1" customWidth="1"/>
    <col min="7" max="7" width="14.5" style="115" bestFit="1" customWidth="1"/>
    <col min="8" max="8" width="18.125" style="115" bestFit="1" customWidth="1"/>
    <col min="9" max="9" width="14.5" style="115" bestFit="1" customWidth="1"/>
    <col min="10" max="16384" width="9" style="115"/>
  </cols>
  <sheetData>
    <row r="1" spans="1:8" ht="15" x14ac:dyDescent="0.25">
      <c r="A1" s="214"/>
      <c r="B1" s="214"/>
      <c r="C1" s="118" t="s">
        <v>245</v>
      </c>
      <c r="D1" s="118" t="s">
        <v>246</v>
      </c>
      <c r="E1" s="118" t="s">
        <v>247</v>
      </c>
      <c r="F1" s="118" t="s">
        <v>248</v>
      </c>
      <c r="G1" s="118" t="s">
        <v>249</v>
      </c>
      <c r="H1" s="118" t="s">
        <v>250</v>
      </c>
    </row>
    <row r="2" spans="1:8" ht="15" thickBot="1" x14ac:dyDescent="0.25">
      <c r="C2" s="215"/>
      <c r="D2" s="216">
        <v>1</v>
      </c>
      <c r="E2" s="217">
        <v>1000000</v>
      </c>
      <c r="F2" s="223">
        <f>FV($B$3,D2,,-E2,0)</f>
        <v>1050000</v>
      </c>
      <c r="G2" s="218">
        <f>C2</f>
        <v>0</v>
      </c>
      <c r="H2" s="224">
        <f>F2-G2</f>
        <v>1050000</v>
      </c>
    </row>
    <row r="3" spans="1:8" ht="18.75" thickBot="1" x14ac:dyDescent="0.25">
      <c r="A3" s="219" t="s">
        <v>251</v>
      </c>
      <c r="B3" s="220">
        <v>0.05</v>
      </c>
      <c r="C3" s="215"/>
      <c r="D3" s="216">
        <v>2</v>
      </c>
      <c r="E3" s="217"/>
      <c r="F3" s="223">
        <f>FV($B$3,$D$2,,-H2,0)</f>
        <v>1102500</v>
      </c>
      <c r="G3" s="218">
        <f t="shared" ref="G3:G26" si="0">C3</f>
        <v>0</v>
      </c>
      <c r="H3" s="224">
        <f>F3-G3+E3</f>
        <v>1102500</v>
      </c>
    </row>
    <row r="4" spans="1:8" x14ac:dyDescent="0.2">
      <c r="C4" s="215"/>
      <c r="D4" s="216">
        <v>3</v>
      </c>
      <c r="E4" s="217"/>
      <c r="F4" s="223">
        <f t="shared" ref="F4:F26" si="1">FV($B$3,$D$2,,-H3,0)</f>
        <v>1157625</v>
      </c>
      <c r="G4" s="218">
        <f t="shared" si="0"/>
        <v>0</v>
      </c>
      <c r="H4" s="224">
        <f t="shared" ref="H4:H26" si="2">F4-G4+E4</f>
        <v>1157625</v>
      </c>
    </row>
    <row r="5" spans="1:8" x14ac:dyDescent="0.2">
      <c r="C5" s="215"/>
      <c r="D5" s="216">
        <v>4</v>
      </c>
      <c r="E5" s="217"/>
      <c r="F5" s="223">
        <f t="shared" si="1"/>
        <v>1215506.25</v>
      </c>
      <c r="G5" s="218">
        <f t="shared" si="0"/>
        <v>0</v>
      </c>
      <c r="H5" s="224">
        <f t="shared" si="2"/>
        <v>1215506.25</v>
      </c>
    </row>
    <row r="6" spans="1:8" x14ac:dyDescent="0.2">
      <c r="C6" s="215"/>
      <c r="D6" s="216">
        <v>5</v>
      </c>
      <c r="E6" s="217"/>
      <c r="F6" s="223">
        <f t="shared" si="1"/>
        <v>1276281.5625</v>
      </c>
      <c r="G6" s="218">
        <f t="shared" si="0"/>
        <v>0</v>
      </c>
      <c r="H6" s="224">
        <f t="shared" si="2"/>
        <v>1276281.5625</v>
      </c>
    </row>
    <row r="7" spans="1:8" x14ac:dyDescent="0.2">
      <c r="C7" s="215"/>
      <c r="D7" s="216">
        <v>6</v>
      </c>
      <c r="E7" s="217"/>
      <c r="F7" s="223">
        <f t="shared" si="1"/>
        <v>1340095.640625</v>
      </c>
      <c r="G7" s="218">
        <f t="shared" si="0"/>
        <v>0</v>
      </c>
      <c r="H7" s="224">
        <f t="shared" si="2"/>
        <v>1340095.640625</v>
      </c>
    </row>
    <row r="8" spans="1:8" x14ac:dyDescent="0.2">
      <c r="C8" s="215"/>
      <c r="D8" s="216">
        <v>7</v>
      </c>
      <c r="E8" s="217"/>
      <c r="F8" s="223">
        <f t="shared" si="1"/>
        <v>1407100.42265625</v>
      </c>
      <c r="G8" s="218">
        <f t="shared" si="0"/>
        <v>0</v>
      </c>
      <c r="H8" s="224">
        <f t="shared" si="2"/>
        <v>1407100.42265625</v>
      </c>
    </row>
    <row r="9" spans="1:8" x14ac:dyDescent="0.2">
      <c r="A9" s="117"/>
      <c r="C9" s="215"/>
      <c r="D9" s="216">
        <v>8</v>
      </c>
      <c r="E9" s="217"/>
      <c r="F9" s="223">
        <f t="shared" si="1"/>
        <v>1477455.4437890626</v>
      </c>
      <c r="G9" s="218">
        <f t="shared" si="0"/>
        <v>0</v>
      </c>
      <c r="H9" s="224">
        <f t="shared" si="2"/>
        <v>1477455.4437890626</v>
      </c>
    </row>
    <row r="10" spans="1:8" x14ac:dyDescent="0.2">
      <c r="C10" s="215"/>
      <c r="D10" s="216">
        <v>9</v>
      </c>
      <c r="E10" s="217"/>
      <c r="F10" s="223">
        <f t="shared" si="1"/>
        <v>1551328.2159785158</v>
      </c>
      <c r="G10" s="218">
        <f t="shared" si="0"/>
        <v>0</v>
      </c>
      <c r="H10" s="224">
        <f t="shared" si="2"/>
        <v>1551328.2159785158</v>
      </c>
    </row>
    <row r="11" spans="1:8" x14ac:dyDescent="0.2">
      <c r="C11" s="215"/>
      <c r="D11" s="216">
        <v>10</v>
      </c>
      <c r="E11" s="217"/>
      <c r="F11" s="223">
        <f t="shared" si="1"/>
        <v>1628894.6267774417</v>
      </c>
      <c r="G11" s="218">
        <f t="shared" si="0"/>
        <v>0</v>
      </c>
      <c r="H11" s="224">
        <f t="shared" si="2"/>
        <v>1628894.6267774417</v>
      </c>
    </row>
    <row r="12" spans="1:8" x14ac:dyDescent="0.2">
      <c r="C12" s="215"/>
      <c r="D12" s="216">
        <v>11</v>
      </c>
      <c r="E12" s="217"/>
      <c r="F12" s="223">
        <f t="shared" si="1"/>
        <v>1710339.3581163138</v>
      </c>
      <c r="G12" s="218">
        <f t="shared" si="0"/>
        <v>0</v>
      </c>
      <c r="H12" s="224">
        <f t="shared" si="2"/>
        <v>1710339.3581163138</v>
      </c>
    </row>
    <row r="13" spans="1:8" x14ac:dyDescent="0.2">
      <c r="C13" s="215"/>
      <c r="D13" s="216">
        <v>12</v>
      </c>
      <c r="E13" s="217"/>
      <c r="F13" s="223">
        <f t="shared" si="1"/>
        <v>1795856.3260221295</v>
      </c>
      <c r="G13" s="218">
        <f t="shared" si="0"/>
        <v>0</v>
      </c>
      <c r="H13" s="224">
        <f t="shared" si="2"/>
        <v>1795856.3260221295</v>
      </c>
    </row>
    <row r="14" spans="1:8" x14ac:dyDescent="0.2">
      <c r="C14" s="215"/>
      <c r="D14" s="216">
        <v>13</v>
      </c>
      <c r="E14" s="217"/>
      <c r="F14" s="223">
        <f t="shared" si="1"/>
        <v>1885649.142323236</v>
      </c>
      <c r="G14" s="218">
        <f t="shared" si="0"/>
        <v>0</v>
      </c>
      <c r="H14" s="224">
        <f t="shared" si="2"/>
        <v>1885649.142323236</v>
      </c>
    </row>
    <row r="15" spans="1:8" x14ac:dyDescent="0.2">
      <c r="C15" s="215"/>
      <c r="D15" s="216">
        <v>14</v>
      </c>
      <c r="E15" s="217"/>
      <c r="F15" s="223">
        <f t="shared" si="1"/>
        <v>1979931.5994393979</v>
      </c>
      <c r="G15" s="218">
        <f t="shared" si="0"/>
        <v>0</v>
      </c>
      <c r="H15" s="224">
        <f t="shared" si="2"/>
        <v>1979931.5994393979</v>
      </c>
    </row>
    <row r="16" spans="1:8" x14ac:dyDescent="0.2">
      <c r="C16" s="215"/>
      <c r="D16" s="216">
        <v>15</v>
      </c>
      <c r="E16" s="217"/>
      <c r="F16" s="223">
        <f t="shared" si="1"/>
        <v>2078928.179411368</v>
      </c>
      <c r="G16" s="218">
        <f t="shared" si="0"/>
        <v>0</v>
      </c>
      <c r="H16" s="224">
        <f t="shared" si="2"/>
        <v>2078928.179411368</v>
      </c>
    </row>
    <row r="17" spans="3:9" x14ac:dyDescent="0.2">
      <c r="C17" s="215"/>
      <c r="D17" s="216">
        <v>16</v>
      </c>
      <c r="E17" s="217"/>
      <c r="F17" s="223">
        <f t="shared" si="1"/>
        <v>2182874.5883819363</v>
      </c>
      <c r="G17" s="218">
        <f t="shared" si="0"/>
        <v>0</v>
      </c>
      <c r="H17" s="224">
        <f t="shared" si="2"/>
        <v>2182874.5883819363</v>
      </c>
    </row>
    <row r="18" spans="3:9" x14ac:dyDescent="0.2">
      <c r="C18" s="215"/>
      <c r="D18" s="216">
        <v>17</v>
      </c>
      <c r="E18" s="217"/>
      <c r="F18" s="223">
        <f t="shared" si="1"/>
        <v>2292018.3178010331</v>
      </c>
      <c r="G18" s="218">
        <f t="shared" si="0"/>
        <v>0</v>
      </c>
      <c r="H18" s="224">
        <f t="shared" si="2"/>
        <v>2292018.3178010331</v>
      </c>
    </row>
    <row r="19" spans="3:9" x14ac:dyDescent="0.2">
      <c r="C19" s="215"/>
      <c r="D19" s="216">
        <v>18</v>
      </c>
      <c r="E19" s="217"/>
      <c r="F19" s="223">
        <f t="shared" si="1"/>
        <v>2406619.2336910851</v>
      </c>
      <c r="G19" s="218">
        <f t="shared" si="0"/>
        <v>0</v>
      </c>
      <c r="H19" s="224">
        <f t="shared" si="2"/>
        <v>2406619.2336910851</v>
      </c>
    </row>
    <row r="20" spans="3:9" x14ac:dyDescent="0.2">
      <c r="C20" s="215"/>
      <c r="D20" s="216">
        <v>19</v>
      </c>
      <c r="E20" s="217"/>
      <c r="F20" s="223">
        <f t="shared" si="1"/>
        <v>2526950.1953756395</v>
      </c>
      <c r="G20" s="218">
        <f t="shared" si="0"/>
        <v>0</v>
      </c>
      <c r="H20" s="224">
        <f t="shared" si="2"/>
        <v>2526950.1953756395</v>
      </c>
    </row>
    <row r="21" spans="3:9" x14ac:dyDescent="0.2">
      <c r="C21" s="215"/>
      <c r="D21" s="216">
        <v>20</v>
      </c>
      <c r="E21" s="217"/>
      <c r="F21" s="223">
        <f t="shared" si="1"/>
        <v>2653297.7051444217</v>
      </c>
      <c r="G21" s="218">
        <f t="shared" si="0"/>
        <v>0</v>
      </c>
      <c r="H21" s="224">
        <f t="shared" si="2"/>
        <v>2653297.7051444217</v>
      </c>
    </row>
    <row r="22" spans="3:9" x14ac:dyDescent="0.2">
      <c r="C22" s="215"/>
      <c r="D22" s="216">
        <v>21</v>
      </c>
      <c r="E22" s="217"/>
      <c r="F22" s="223">
        <f t="shared" si="1"/>
        <v>2785962.590401643</v>
      </c>
      <c r="G22" s="218">
        <f t="shared" si="0"/>
        <v>0</v>
      </c>
      <c r="H22" s="224">
        <f t="shared" si="2"/>
        <v>2785962.590401643</v>
      </c>
    </row>
    <row r="23" spans="3:9" x14ac:dyDescent="0.2">
      <c r="C23" s="215"/>
      <c r="D23" s="216">
        <v>22</v>
      </c>
      <c r="E23" s="217"/>
      <c r="F23" s="223">
        <f t="shared" si="1"/>
        <v>2925260.7199217253</v>
      </c>
      <c r="G23" s="218">
        <f t="shared" si="0"/>
        <v>0</v>
      </c>
      <c r="H23" s="224">
        <f t="shared" si="2"/>
        <v>2925260.7199217253</v>
      </c>
    </row>
    <row r="24" spans="3:9" x14ac:dyDescent="0.2">
      <c r="C24" s="215"/>
      <c r="D24" s="216">
        <v>23</v>
      </c>
      <c r="E24" s="217"/>
      <c r="F24" s="223">
        <f t="shared" si="1"/>
        <v>3071523.7559178118</v>
      </c>
      <c r="G24" s="218">
        <f t="shared" si="0"/>
        <v>0</v>
      </c>
      <c r="H24" s="224">
        <f t="shared" si="2"/>
        <v>3071523.7559178118</v>
      </c>
    </row>
    <row r="25" spans="3:9" x14ac:dyDescent="0.2">
      <c r="C25" s="215"/>
      <c r="D25" s="216">
        <v>24</v>
      </c>
      <c r="E25" s="217"/>
      <c r="F25" s="223">
        <f t="shared" si="1"/>
        <v>3225099.9437137023</v>
      </c>
      <c r="G25" s="218">
        <f t="shared" si="0"/>
        <v>0</v>
      </c>
      <c r="H25" s="224">
        <f t="shared" si="2"/>
        <v>3225099.9437137023</v>
      </c>
    </row>
    <row r="26" spans="3:9" x14ac:dyDescent="0.2">
      <c r="C26" s="215"/>
      <c r="D26" s="216">
        <v>25</v>
      </c>
      <c r="E26" s="217"/>
      <c r="F26" s="223">
        <f t="shared" si="1"/>
        <v>3386354.9408993875</v>
      </c>
      <c r="G26" s="218">
        <f t="shared" si="0"/>
        <v>0</v>
      </c>
      <c r="H26" s="224">
        <f t="shared" si="2"/>
        <v>3386354.9408993875</v>
      </c>
    </row>
    <row r="28" spans="3:9" x14ac:dyDescent="0.2">
      <c r="F28" s="221"/>
      <c r="G28" s="221"/>
      <c r="I28" s="116"/>
    </row>
    <row r="29" spans="3:9" x14ac:dyDescent="0.2">
      <c r="E29" s="221"/>
      <c r="I29" s="116"/>
    </row>
    <row r="30" spans="3:9" x14ac:dyDescent="0.2">
      <c r="E30" s="221"/>
    </row>
    <row r="33" spans="6:6" ht="25.5" x14ac:dyDescent="0.35">
      <c r="F33" s="222"/>
    </row>
  </sheetData>
  <sheetProtection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5</vt:i4>
      </vt:variant>
    </vt:vector>
  </HeadingPairs>
  <TitlesOfParts>
    <vt:vector size="18" baseType="lpstr">
      <vt:lpstr>שלום</vt:lpstr>
      <vt:lpstr>תזרים</vt:lpstr>
      <vt:lpstr>תקציב חודשי</vt:lpstr>
      <vt:lpstr>פנסויני</vt:lpstr>
      <vt:lpstr>ביטוח</vt:lpstr>
      <vt:lpstr>יחסים פיננסיים</vt:lpstr>
      <vt:lpstr>חישוב חיסכון עתידי</vt:lpstr>
      <vt:lpstr>צריכה עתידית </vt:lpstr>
      <vt:lpstr>לכמה זמן יספיק הכסף</vt:lpstr>
      <vt:lpstr>הפקדות לפי צו הרחבה</vt:lpstr>
      <vt:lpstr>הלוואות ולוח סילוקין</vt:lpstr>
      <vt:lpstr>חישוב תשואה על השקעה נדל"ן</vt:lpstr>
      <vt:lpstr>מינוף פיננסי</vt:lpstr>
      <vt:lpstr>d</vt:lpstr>
      <vt:lpstr>i</vt:lpstr>
      <vt:lpstr>n</vt:lpstr>
      <vt:lpstr>'חישוב חיסכון עתידי'!SA</vt:lpstr>
      <vt:lpstr>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Hod</dc:creator>
  <cp:lastModifiedBy>פיטר הוד מתכנן פיננסי</cp:lastModifiedBy>
  <dcterms:created xsi:type="dcterms:W3CDTF">2020-02-05T22:04:37Z</dcterms:created>
  <dcterms:modified xsi:type="dcterms:W3CDTF">2022-01-09T16:05:49Z</dcterms:modified>
</cp:coreProperties>
</file>